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/>
  <mc:AlternateContent xmlns:mc="http://schemas.openxmlformats.org/markup-compatibility/2006">
    <mc:Choice Requires="x15">
      <x15ac:absPath xmlns:x15ac="http://schemas.microsoft.com/office/spreadsheetml/2010/11/ac" url="C:\nezalohovane\zaloha stary PC\nezalohovane\zaloha stary win - Bozikova\Documents\stavby - príprava\Infocentrum Štúrova\výkaz výmer\"/>
    </mc:Choice>
  </mc:AlternateContent>
  <xr:revisionPtr revIDLastSave="0" documentId="8_{7CBB1F0D-10F8-4210-9924-36A752B1F64F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Rekapitulácia stavby" sheetId="1" r:id="rId1"/>
    <sheet name="U K - Info centrum UK, Št..." sheetId="2" r:id="rId2"/>
  </sheets>
  <definedNames>
    <definedName name="_xlnm._FilterDatabase" localSheetId="1" hidden="1">'U K - Info centrum UK, Št...'!$C$142:$K$507</definedName>
    <definedName name="_xlnm.Print_Titles" localSheetId="0">'Rekapitulácia stavby'!$92:$92</definedName>
    <definedName name="_xlnm.Print_Titles" localSheetId="1">'U K - Info centrum UK, Št...'!$142:$142</definedName>
    <definedName name="_xlnm.Print_Area" localSheetId="0">'Rekapitulácia stavby'!$D$4:$AO$76,'Rekapitulácia stavby'!$C$82:$AQ$96</definedName>
    <definedName name="_xlnm.Print_Area" localSheetId="1">'U K - Info centrum UK, Št...'!$C$4:$J$76,'U K - Info centrum UK, Št...'!$C$82:$J$124,'U K - Info centrum UK, Št...'!$C$130:$J$507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507" i="2"/>
  <c r="BH507" i="2"/>
  <c r="BG507" i="2"/>
  <c r="BE507" i="2"/>
  <c r="T507" i="2"/>
  <c r="T506" i="2" s="1"/>
  <c r="R507" i="2"/>
  <c r="R506" i="2"/>
  <c r="P507" i="2"/>
  <c r="P506" i="2" s="1"/>
  <c r="BI504" i="2"/>
  <c r="BH504" i="2"/>
  <c r="BG504" i="2"/>
  <c r="BE504" i="2"/>
  <c r="T504" i="2"/>
  <c r="R504" i="2"/>
  <c r="P504" i="2"/>
  <c r="BI502" i="2"/>
  <c r="BH502" i="2"/>
  <c r="BG502" i="2"/>
  <c r="BE502" i="2"/>
  <c r="T502" i="2"/>
  <c r="R502" i="2"/>
  <c r="P502" i="2"/>
  <c r="BI500" i="2"/>
  <c r="BH500" i="2"/>
  <c r="BG500" i="2"/>
  <c r="BE500" i="2"/>
  <c r="T500" i="2"/>
  <c r="R500" i="2"/>
  <c r="P500" i="2"/>
  <c r="BI498" i="2"/>
  <c r="BH498" i="2"/>
  <c r="BG498" i="2"/>
  <c r="BE498" i="2"/>
  <c r="T498" i="2"/>
  <c r="T497" i="2" s="1"/>
  <c r="T496" i="2" s="1"/>
  <c r="R498" i="2"/>
  <c r="R497" i="2" s="1"/>
  <c r="R496" i="2" s="1"/>
  <c r="P498" i="2"/>
  <c r="P497" i="2" s="1"/>
  <c r="P496" i="2" s="1"/>
  <c r="BI494" i="2"/>
  <c r="BH494" i="2"/>
  <c r="BG494" i="2"/>
  <c r="BE494" i="2"/>
  <c r="T494" i="2"/>
  <c r="R494" i="2"/>
  <c r="P494" i="2"/>
  <c r="BI492" i="2"/>
  <c r="BH492" i="2"/>
  <c r="BG492" i="2"/>
  <c r="BE492" i="2"/>
  <c r="T492" i="2"/>
  <c r="R492" i="2"/>
  <c r="P492" i="2"/>
  <c r="BI489" i="2"/>
  <c r="BH489" i="2"/>
  <c r="BG489" i="2"/>
  <c r="BE489" i="2"/>
  <c r="T489" i="2"/>
  <c r="R489" i="2"/>
  <c r="P489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1" i="2"/>
  <c r="BH481" i="2"/>
  <c r="BG481" i="2"/>
  <c r="BE481" i="2"/>
  <c r="T481" i="2"/>
  <c r="R481" i="2"/>
  <c r="P481" i="2"/>
  <c r="BI477" i="2"/>
  <c r="BH477" i="2"/>
  <c r="BG477" i="2"/>
  <c r="BE477" i="2"/>
  <c r="T477" i="2"/>
  <c r="R477" i="2"/>
  <c r="P477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68" i="2"/>
  <c r="BH468" i="2"/>
  <c r="BG468" i="2"/>
  <c r="BE468" i="2"/>
  <c r="T468" i="2"/>
  <c r="T467" i="2" s="1"/>
  <c r="R468" i="2"/>
  <c r="R467" i="2" s="1"/>
  <c r="P468" i="2"/>
  <c r="P467" i="2"/>
  <c r="BI466" i="2"/>
  <c r="BH466" i="2"/>
  <c r="BG466" i="2"/>
  <c r="BE466" i="2"/>
  <c r="T466" i="2"/>
  <c r="R466" i="2"/>
  <c r="P466" i="2"/>
  <c r="BI464" i="2"/>
  <c r="BH464" i="2"/>
  <c r="BG464" i="2"/>
  <c r="BE464" i="2"/>
  <c r="T464" i="2"/>
  <c r="R464" i="2"/>
  <c r="P464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5" i="2"/>
  <c r="BH455" i="2"/>
  <c r="BG455" i="2"/>
  <c r="BE455" i="2"/>
  <c r="T455" i="2"/>
  <c r="R455" i="2"/>
  <c r="P455" i="2"/>
  <c r="BI452" i="2"/>
  <c r="BH452" i="2"/>
  <c r="BG452" i="2"/>
  <c r="BE452" i="2"/>
  <c r="T452" i="2"/>
  <c r="R452" i="2"/>
  <c r="P452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35" i="2"/>
  <c r="BH435" i="2"/>
  <c r="BG435" i="2"/>
  <c r="BE435" i="2"/>
  <c r="T435" i="2"/>
  <c r="R435" i="2"/>
  <c r="P435" i="2"/>
  <c r="BI427" i="2"/>
  <c r="BH427" i="2"/>
  <c r="BG427" i="2"/>
  <c r="BE427" i="2"/>
  <c r="T427" i="2"/>
  <c r="R427" i="2"/>
  <c r="P427" i="2"/>
  <c r="BI425" i="2"/>
  <c r="BH425" i="2"/>
  <c r="BG425" i="2"/>
  <c r="BE425" i="2"/>
  <c r="T425" i="2"/>
  <c r="R425" i="2"/>
  <c r="P425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19" i="2"/>
  <c r="BH419" i="2"/>
  <c r="BG419" i="2"/>
  <c r="BE419" i="2"/>
  <c r="T419" i="2"/>
  <c r="R419" i="2"/>
  <c r="P419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3" i="2"/>
  <c r="BH413" i="2"/>
  <c r="BG413" i="2"/>
  <c r="BE413" i="2"/>
  <c r="T413" i="2"/>
  <c r="R413" i="2"/>
  <c r="P413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T406" i="2" s="1"/>
  <c r="R407" i="2"/>
  <c r="R406" i="2" s="1"/>
  <c r="P407" i="2"/>
  <c r="P406" i="2" s="1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397" i="2"/>
  <c r="BH397" i="2"/>
  <c r="BG397" i="2"/>
  <c r="BE397" i="2"/>
  <c r="T397" i="2"/>
  <c r="R397" i="2"/>
  <c r="P397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6" i="2"/>
  <c r="BH376" i="2"/>
  <c r="BG376" i="2"/>
  <c r="BE376" i="2"/>
  <c r="T376" i="2"/>
  <c r="R376" i="2"/>
  <c r="P376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56" i="2"/>
  <c r="BH356" i="2"/>
  <c r="BG356" i="2"/>
  <c r="BE356" i="2"/>
  <c r="T356" i="2"/>
  <c r="R356" i="2"/>
  <c r="P356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4" i="2"/>
  <c r="BH334" i="2"/>
  <c r="BG334" i="2"/>
  <c r="BE334" i="2"/>
  <c r="T334" i="2"/>
  <c r="R334" i="2"/>
  <c r="P334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4" i="2"/>
  <c r="BH314" i="2"/>
  <c r="BG314" i="2"/>
  <c r="BE314" i="2"/>
  <c r="T314" i="2"/>
  <c r="R314" i="2"/>
  <c r="P314" i="2"/>
  <c r="BI306" i="2"/>
  <c r="BH306" i="2"/>
  <c r="BG306" i="2"/>
  <c r="BE306" i="2"/>
  <c r="T306" i="2"/>
  <c r="R306" i="2"/>
  <c r="P306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3" i="2"/>
  <c r="BH293" i="2"/>
  <c r="BG293" i="2"/>
  <c r="BE293" i="2"/>
  <c r="T293" i="2"/>
  <c r="R293" i="2"/>
  <c r="P293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T248" i="2"/>
  <c r="R249" i="2"/>
  <c r="R248" i="2" s="1"/>
  <c r="P249" i="2"/>
  <c r="P248" i="2" s="1"/>
  <c r="BI247" i="2"/>
  <c r="BH247" i="2"/>
  <c r="BG247" i="2"/>
  <c r="BE247" i="2"/>
  <c r="T247" i="2"/>
  <c r="T246" i="2" s="1"/>
  <c r="R247" i="2"/>
  <c r="R246" i="2"/>
  <c r="P247" i="2"/>
  <c r="P246" i="2" s="1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T232" i="2" s="1"/>
  <c r="R233" i="2"/>
  <c r="R232" i="2"/>
  <c r="P233" i="2"/>
  <c r="P232" i="2" s="1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J140" i="2"/>
  <c r="J139" i="2"/>
  <c r="F139" i="2"/>
  <c r="F137" i="2"/>
  <c r="E135" i="2"/>
  <c r="J92" i="2"/>
  <c r="J91" i="2"/>
  <c r="F91" i="2"/>
  <c r="F89" i="2"/>
  <c r="E87" i="2"/>
  <c r="J18" i="2"/>
  <c r="E18" i="2"/>
  <c r="F140" i="2" s="1"/>
  <c r="J17" i="2"/>
  <c r="J12" i="2"/>
  <c r="J137" i="2" s="1"/>
  <c r="E7" i="2"/>
  <c r="E85" i="2" s="1"/>
  <c r="L90" i="1"/>
  <c r="AM90" i="1"/>
  <c r="AM89" i="1"/>
  <c r="L89" i="1"/>
  <c r="AM87" i="1"/>
  <c r="L87" i="1"/>
  <c r="L85" i="1"/>
  <c r="BK507" i="2"/>
  <c r="BK502" i="2"/>
  <c r="BK494" i="2"/>
  <c r="J489" i="2"/>
  <c r="BK483" i="2"/>
  <c r="BK481" i="2"/>
  <c r="J477" i="2"/>
  <c r="BK473" i="2"/>
  <c r="BK472" i="2"/>
  <c r="J471" i="2"/>
  <c r="J468" i="2"/>
  <c r="J466" i="2"/>
  <c r="J464" i="2"/>
  <c r="BK458" i="2"/>
  <c r="BK455" i="2"/>
  <c r="BK435" i="2"/>
  <c r="BK425" i="2"/>
  <c r="J419" i="2"/>
  <c r="J415" i="2"/>
  <c r="J413" i="2"/>
  <c r="BK407" i="2"/>
  <c r="J404" i="2"/>
  <c r="J403" i="2"/>
  <c r="J397" i="2"/>
  <c r="J389" i="2"/>
  <c r="J382" i="2"/>
  <c r="J376" i="2"/>
  <c r="J372" i="2"/>
  <c r="BK369" i="2"/>
  <c r="BK363" i="2"/>
  <c r="J361" i="2"/>
  <c r="J345" i="2"/>
  <c r="J341" i="2"/>
  <c r="BK339" i="2"/>
  <c r="BK338" i="2"/>
  <c r="BK328" i="2"/>
  <c r="BK320" i="2"/>
  <c r="J318" i="2"/>
  <c r="J314" i="2"/>
  <c r="J301" i="2"/>
  <c r="BK293" i="2"/>
  <c r="BK266" i="2"/>
  <c r="J260" i="2"/>
  <c r="BK249" i="2"/>
  <c r="BK247" i="2"/>
  <c r="BK245" i="2"/>
  <c r="J243" i="2"/>
  <c r="BK241" i="2"/>
  <c r="J238" i="2"/>
  <c r="J237" i="2"/>
  <c r="J230" i="2"/>
  <c r="J228" i="2"/>
  <c r="BK219" i="2"/>
  <c r="BK218" i="2"/>
  <c r="J216" i="2"/>
  <c r="J215" i="2"/>
  <c r="BK211" i="2"/>
  <c r="BK203" i="2"/>
  <c r="BK201" i="2"/>
  <c r="J199" i="2"/>
  <c r="J197" i="2"/>
  <c r="BK190" i="2"/>
  <c r="J186" i="2"/>
  <c r="BK183" i="2"/>
  <c r="J179" i="2"/>
  <c r="J171" i="2"/>
  <c r="J169" i="2"/>
  <c r="BK156" i="2"/>
  <c r="BK148" i="2"/>
  <c r="BK146" i="2"/>
  <c r="AS94" i="1"/>
  <c r="J507" i="2"/>
  <c r="J504" i="2"/>
  <c r="J502" i="2"/>
  <c r="BK500" i="2"/>
  <c r="BK498" i="2"/>
  <c r="BK492" i="2"/>
  <c r="BK485" i="2"/>
  <c r="BK466" i="2"/>
  <c r="J448" i="2"/>
  <c r="BK443" i="2"/>
  <c r="J435" i="2"/>
  <c r="BK427" i="2"/>
  <c r="J425" i="2"/>
  <c r="BK421" i="2"/>
  <c r="BK417" i="2"/>
  <c r="BK413" i="2"/>
  <c r="BK409" i="2"/>
  <c r="J407" i="2"/>
  <c r="J405" i="2"/>
  <c r="BK404" i="2"/>
  <c r="J391" i="2"/>
  <c r="J381" i="2"/>
  <c r="BK372" i="2"/>
  <c r="J371" i="2"/>
  <c r="J369" i="2"/>
  <c r="J363" i="2"/>
  <c r="BK356" i="2"/>
  <c r="J346" i="2"/>
  <c r="BK341" i="2"/>
  <c r="BK330" i="2"/>
  <c r="J328" i="2"/>
  <c r="J326" i="2"/>
  <c r="BK299" i="2"/>
  <c r="J297" i="2"/>
  <c r="J266" i="2"/>
  <c r="J264" i="2"/>
  <c r="J262" i="2"/>
  <c r="BK255" i="2"/>
  <c r="J253" i="2"/>
  <c r="BK237" i="2"/>
  <c r="J235" i="2"/>
  <c r="BK233" i="2"/>
  <c r="BK230" i="2"/>
  <c r="BK228" i="2"/>
  <c r="BK221" i="2"/>
  <c r="J218" i="2"/>
  <c r="BK213" i="2"/>
  <c r="J201" i="2"/>
  <c r="BK197" i="2"/>
  <c r="J193" i="2"/>
  <c r="J190" i="2"/>
  <c r="BK189" i="2"/>
  <c r="J184" i="2"/>
  <c r="J181" i="2"/>
  <c r="BK161" i="2"/>
  <c r="J159" i="2"/>
  <c r="J156" i="2"/>
  <c r="BK154" i="2"/>
  <c r="J150" i="2"/>
  <c r="J148" i="2"/>
  <c r="BK489" i="2"/>
  <c r="J484" i="2"/>
  <c r="J483" i="2"/>
  <c r="BK477" i="2"/>
  <c r="J473" i="2"/>
  <c r="J472" i="2"/>
  <c r="BK471" i="2"/>
  <c r="BK464" i="2"/>
  <c r="BK460" i="2"/>
  <c r="J452" i="2"/>
  <c r="BK446" i="2"/>
  <c r="J443" i="2"/>
  <c r="J423" i="2"/>
  <c r="J421" i="2"/>
  <c r="BK415" i="2"/>
  <c r="BK411" i="2"/>
  <c r="J409" i="2"/>
  <c r="BK405" i="2"/>
  <c r="BK403" i="2"/>
  <c r="BK389" i="2"/>
  <c r="J388" i="2"/>
  <c r="BK382" i="2"/>
  <c r="BK381" i="2"/>
  <c r="BK376" i="2"/>
  <c r="BK367" i="2"/>
  <c r="J343" i="2"/>
  <c r="BK340" i="2"/>
  <c r="J339" i="2"/>
  <c r="J338" i="2"/>
  <c r="J334" i="2"/>
  <c r="J330" i="2"/>
  <c r="BK326" i="2"/>
  <c r="BK324" i="2"/>
  <c r="J320" i="2"/>
  <c r="BK314" i="2"/>
  <c r="J306" i="2"/>
  <c r="BK301" i="2"/>
  <c r="J299" i="2"/>
  <c r="BK297" i="2"/>
  <c r="J293" i="2"/>
  <c r="BK262" i="2"/>
  <c r="BK260" i="2"/>
  <c r="J255" i="2"/>
  <c r="BK251" i="2"/>
  <c r="BK243" i="2"/>
  <c r="BK238" i="2"/>
  <c r="BK236" i="2"/>
  <c r="BK216" i="2"/>
  <c r="J211" i="2"/>
  <c r="J209" i="2"/>
  <c r="J207" i="2"/>
  <c r="J203" i="2"/>
  <c r="BK199" i="2"/>
  <c r="BK191" i="2"/>
  <c r="BK184" i="2"/>
  <c r="J183" i="2"/>
  <c r="BK171" i="2"/>
  <c r="BK169" i="2"/>
  <c r="J161" i="2"/>
  <c r="BK159" i="2"/>
  <c r="J154" i="2"/>
  <c r="BK150" i="2"/>
  <c r="BK504" i="2"/>
  <c r="J500" i="2"/>
  <c r="J498" i="2"/>
  <c r="J494" i="2"/>
  <c r="J492" i="2"/>
  <c r="J485" i="2"/>
  <c r="BK484" i="2"/>
  <c r="J481" i="2"/>
  <c r="BK468" i="2"/>
  <c r="J460" i="2"/>
  <c r="J458" i="2"/>
  <c r="J455" i="2"/>
  <c r="BK452" i="2"/>
  <c r="BK448" i="2"/>
  <c r="J446" i="2"/>
  <c r="J427" i="2"/>
  <c r="BK423" i="2"/>
  <c r="BK419" i="2"/>
  <c r="J417" i="2"/>
  <c r="J411" i="2"/>
  <c r="BK397" i="2"/>
  <c r="BK391" i="2"/>
  <c r="BK388" i="2"/>
  <c r="BK371" i="2"/>
  <c r="J367" i="2"/>
  <c r="BK361" i="2"/>
  <c r="J356" i="2"/>
  <c r="BK346" i="2"/>
  <c r="BK345" i="2"/>
  <c r="BK343" i="2"/>
  <c r="J340" i="2"/>
  <c r="BK334" i="2"/>
  <c r="J324" i="2"/>
  <c r="BK318" i="2"/>
  <c r="BK306" i="2"/>
  <c r="BK264" i="2"/>
  <c r="BK253" i="2"/>
  <c r="J251" i="2"/>
  <c r="J249" i="2"/>
  <c r="J247" i="2"/>
  <c r="J245" i="2"/>
  <c r="J241" i="2"/>
  <c r="J236" i="2"/>
  <c r="BK235" i="2"/>
  <c r="J233" i="2"/>
  <c r="J221" i="2"/>
  <c r="J219" i="2"/>
  <c r="BK215" i="2"/>
  <c r="J213" i="2"/>
  <c r="BK209" i="2"/>
  <c r="BK207" i="2"/>
  <c r="BK193" i="2"/>
  <c r="J191" i="2"/>
  <c r="J189" i="2"/>
  <c r="BK186" i="2"/>
  <c r="BK181" i="2"/>
  <c r="BK179" i="2"/>
  <c r="J146" i="2"/>
  <c r="P188" i="2" l="1"/>
  <c r="P254" i="2"/>
  <c r="BK145" i="2"/>
  <c r="J145" i="2" s="1"/>
  <c r="J98" i="2" s="1"/>
  <c r="R145" i="2"/>
  <c r="T145" i="2"/>
  <c r="R158" i="2"/>
  <c r="T158" i="2"/>
  <c r="R188" i="2"/>
  <c r="BK234" i="2"/>
  <c r="J234" i="2"/>
  <c r="J102" i="2" s="1"/>
  <c r="R234" i="2"/>
  <c r="BK240" i="2"/>
  <c r="J240" i="2" s="1"/>
  <c r="J104" i="2" s="1"/>
  <c r="T240" i="2"/>
  <c r="BK254" i="2"/>
  <c r="J254" i="2"/>
  <c r="J108" i="2" s="1"/>
  <c r="R254" i="2"/>
  <c r="BK325" i="2"/>
  <c r="J325" i="2" s="1"/>
  <c r="J109" i="2" s="1"/>
  <c r="T325" i="2"/>
  <c r="P390" i="2"/>
  <c r="R390" i="2"/>
  <c r="BK408" i="2"/>
  <c r="J408" i="2"/>
  <c r="J112" i="2" s="1"/>
  <c r="R408" i="2"/>
  <c r="BK418" i="2"/>
  <c r="J418" i="2"/>
  <c r="J113" i="2"/>
  <c r="P418" i="2"/>
  <c r="T418" i="2"/>
  <c r="P426" i="2"/>
  <c r="T426" i="2"/>
  <c r="BK447" i="2"/>
  <c r="J447" i="2" s="1"/>
  <c r="J115" i="2" s="1"/>
  <c r="P447" i="2"/>
  <c r="T447" i="2"/>
  <c r="P459" i="2"/>
  <c r="T459" i="2"/>
  <c r="P470" i="2"/>
  <c r="T470" i="2"/>
  <c r="P491" i="2"/>
  <c r="T491" i="2"/>
  <c r="P145" i="2"/>
  <c r="BK158" i="2"/>
  <c r="J158" i="2" s="1"/>
  <c r="J99" i="2" s="1"/>
  <c r="P158" i="2"/>
  <c r="BK188" i="2"/>
  <c r="J188" i="2" s="1"/>
  <c r="J100" i="2" s="1"/>
  <c r="T188" i="2"/>
  <c r="P234" i="2"/>
  <c r="T234" i="2"/>
  <c r="P240" i="2"/>
  <c r="R240" i="2"/>
  <c r="BK250" i="2"/>
  <c r="J250" i="2" s="1"/>
  <c r="J107" i="2" s="1"/>
  <c r="P250" i="2"/>
  <c r="R250" i="2"/>
  <c r="T250" i="2"/>
  <c r="T254" i="2"/>
  <c r="P325" i="2"/>
  <c r="R325" i="2"/>
  <c r="BK390" i="2"/>
  <c r="J390" i="2" s="1"/>
  <c r="J110" i="2" s="1"/>
  <c r="T390" i="2"/>
  <c r="P408" i="2"/>
  <c r="T408" i="2"/>
  <c r="R418" i="2"/>
  <c r="BK426" i="2"/>
  <c r="J426" i="2" s="1"/>
  <c r="J114" i="2" s="1"/>
  <c r="R426" i="2"/>
  <c r="R447" i="2"/>
  <c r="BK459" i="2"/>
  <c r="J459" i="2"/>
  <c r="J116" i="2" s="1"/>
  <c r="R459" i="2"/>
  <c r="BK470" i="2"/>
  <c r="J470" i="2" s="1"/>
  <c r="J118" i="2" s="1"/>
  <c r="R470" i="2"/>
  <c r="BK491" i="2"/>
  <c r="J491" i="2" s="1"/>
  <c r="J119" i="2" s="1"/>
  <c r="R491" i="2"/>
  <c r="BK499" i="2"/>
  <c r="J499" i="2" s="1"/>
  <c r="J122" i="2" s="1"/>
  <c r="P499" i="2"/>
  <c r="R499" i="2"/>
  <c r="T499" i="2"/>
  <c r="J89" i="2"/>
  <c r="E133" i="2"/>
  <c r="BF159" i="2"/>
  <c r="BF184" i="2"/>
  <c r="BF190" i="2"/>
  <c r="BF211" i="2"/>
  <c r="BF218" i="2"/>
  <c r="BF219" i="2"/>
  <c r="BF235" i="2"/>
  <c r="BF238" i="2"/>
  <c r="BF243" i="2"/>
  <c r="BF245" i="2"/>
  <c r="BF247" i="2"/>
  <c r="BF339" i="2"/>
  <c r="BF340" i="2"/>
  <c r="BF363" i="2"/>
  <c r="BF405" i="2"/>
  <c r="BF409" i="2"/>
  <c r="BF435" i="2"/>
  <c r="BF452" i="2"/>
  <c r="BF455" i="2"/>
  <c r="BF471" i="2"/>
  <c r="BF485" i="2"/>
  <c r="BF500" i="2"/>
  <c r="BF504" i="2"/>
  <c r="BF507" i="2"/>
  <c r="F92" i="2"/>
  <c r="BF150" i="2"/>
  <c r="BF154" i="2"/>
  <c r="BF156" i="2"/>
  <c r="BF181" i="2"/>
  <c r="BF186" i="2"/>
  <c r="BF191" i="2"/>
  <c r="BF201" i="2"/>
  <c r="BF203" i="2"/>
  <c r="BF221" i="2"/>
  <c r="BF237" i="2"/>
  <c r="BF249" i="2"/>
  <c r="BF253" i="2"/>
  <c r="BF255" i="2"/>
  <c r="BF266" i="2"/>
  <c r="BF297" i="2"/>
  <c r="BF318" i="2"/>
  <c r="BF326" i="2"/>
  <c r="BF328" i="2"/>
  <c r="BF330" i="2"/>
  <c r="BF338" i="2"/>
  <c r="BF361" i="2"/>
  <c r="BF367" i="2"/>
  <c r="BF381" i="2"/>
  <c r="BF382" i="2"/>
  <c r="BF389" i="2"/>
  <c r="BF391" i="2"/>
  <c r="BF407" i="2"/>
  <c r="BF411" i="2"/>
  <c r="BF415" i="2"/>
  <c r="BF417" i="2"/>
  <c r="BF419" i="2"/>
  <c r="BF423" i="2"/>
  <c r="BF466" i="2"/>
  <c r="BF477" i="2"/>
  <c r="BF481" i="2"/>
  <c r="BF484" i="2"/>
  <c r="BF146" i="2"/>
  <c r="BF148" i="2"/>
  <c r="BF179" i="2"/>
  <c r="BF183" i="2"/>
  <c r="BF199" i="2"/>
  <c r="BF207" i="2"/>
  <c r="BF216" i="2"/>
  <c r="BF228" i="2"/>
  <c r="BF230" i="2"/>
  <c r="BF233" i="2"/>
  <c r="BF251" i="2"/>
  <c r="BF260" i="2"/>
  <c r="BF262" i="2"/>
  <c r="BF320" i="2"/>
  <c r="BF345" i="2"/>
  <c r="BF346" i="2"/>
  <c r="BF369" i="2"/>
  <c r="BF376" i="2"/>
  <c r="BF404" i="2"/>
  <c r="BF421" i="2"/>
  <c r="BF425" i="2"/>
  <c r="BF427" i="2"/>
  <c r="BF443" i="2"/>
  <c r="BF448" i="2"/>
  <c r="BF464" i="2"/>
  <c r="BF468" i="2"/>
  <c r="BF489" i="2"/>
  <c r="BF492" i="2"/>
  <c r="BK246" i="2"/>
  <c r="J246" i="2" s="1"/>
  <c r="J105" i="2" s="1"/>
  <c r="BF161" i="2"/>
  <c r="BF169" i="2"/>
  <c r="BF171" i="2"/>
  <c r="BF189" i="2"/>
  <c r="BF193" i="2"/>
  <c r="BF197" i="2"/>
  <c r="BF209" i="2"/>
  <c r="BF213" i="2"/>
  <c r="BF215" i="2"/>
  <c r="BF236" i="2"/>
  <c r="BF241" i="2"/>
  <c r="BF264" i="2"/>
  <c r="BF293" i="2"/>
  <c r="BF299" i="2"/>
  <c r="BF301" i="2"/>
  <c r="BF306" i="2"/>
  <c r="BF314" i="2"/>
  <c r="BF324" i="2"/>
  <c r="BF334" i="2"/>
  <c r="BF341" i="2"/>
  <c r="BF343" i="2"/>
  <c r="BF356" i="2"/>
  <c r="BF371" i="2"/>
  <c r="BF372" i="2"/>
  <c r="BF388" i="2"/>
  <c r="BF397" i="2"/>
  <c r="BF403" i="2"/>
  <c r="BF413" i="2"/>
  <c r="BF446" i="2"/>
  <c r="BF458" i="2"/>
  <c r="BF460" i="2"/>
  <c r="BF472" i="2"/>
  <c r="BF473" i="2"/>
  <c r="BF483" i="2"/>
  <c r="BF494" i="2"/>
  <c r="BF498" i="2"/>
  <c r="BF502" i="2"/>
  <c r="BK232" i="2"/>
  <c r="J232" i="2" s="1"/>
  <c r="J101" i="2" s="1"/>
  <c r="BK248" i="2"/>
  <c r="J248" i="2" s="1"/>
  <c r="J106" i="2" s="1"/>
  <c r="BK406" i="2"/>
  <c r="J406" i="2" s="1"/>
  <c r="J111" i="2" s="1"/>
  <c r="BK467" i="2"/>
  <c r="J467" i="2"/>
  <c r="J117" i="2" s="1"/>
  <c r="BK497" i="2"/>
  <c r="J497" i="2"/>
  <c r="J121" i="2" s="1"/>
  <c r="BK506" i="2"/>
  <c r="J506" i="2" s="1"/>
  <c r="J123" i="2" s="1"/>
  <c r="F37" i="2"/>
  <c r="BD95" i="1" s="1"/>
  <c r="BD94" i="1" s="1"/>
  <c r="W33" i="1" s="1"/>
  <c r="J33" i="2"/>
  <c r="AV95" i="1" s="1"/>
  <c r="F33" i="2"/>
  <c r="AZ95" i="1" s="1"/>
  <c r="AZ94" i="1" s="1"/>
  <c r="W29" i="1" s="1"/>
  <c r="F35" i="2"/>
  <c r="BB95" i="1" s="1"/>
  <c r="BB94" i="1" s="1"/>
  <c r="AX94" i="1" s="1"/>
  <c r="F36" i="2"/>
  <c r="BC95" i="1" s="1"/>
  <c r="BC94" i="1" s="1"/>
  <c r="W32" i="1" s="1"/>
  <c r="R239" i="2" l="1"/>
  <c r="T144" i="2"/>
  <c r="R144" i="2"/>
  <c r="R143" i="2"/>
  <c r="P239" i="2"/>
  <c r="P144" i="2"/>
  <c r="T239" i="2"/>
  <c r="BK144" i="2"/>
  <c r="J144" i="2" s="1"/>
  <c r="J97" i="2" s="1"/>
  <c r="BK239" i="2"/>
  <c r="J239" i="2"/>
  <c r="J103" i="2" s="1"/>
  <c r="BK496" i="2"/>
  <c r="J496" i="2"/>
  <c r="J120" i="2" s="1"/>
  <c r="AY94" i="1"/>
  <c r="W31" i="1"/>
  <c r="F34" i="2"/>
  <c r="BA95" i="1" s="1"/>
  <c r="BA94" i="1" s="1"/>
  <c r="AW94" i="1" s="1"/>
  <c r="AK30" i="1" s="1"/>
  <c r="AV94" i="1"/>
  <c r="AK29" i="1" s="1"/>
  <c r="J34" i="2"/>
  <c r="AW95" i="1" s="1"/>
  <c r="AT95" i="1" s="1"/>
  <c r="P143" i="2" l="1"/>
  <c r="AU95" i="1"/>
  <c r="AU94" i="1" s="1"/>
  <c r="T143" i="2"/>
  <c r="BK143" i="2"/>
  <c r="J143" i="2" s="1"/>
  <c r="J96" i="2" s="1"/>
  <c r="AT94" i="1"/>
  <c r="W30" i="1"/>
  <c r="J30" i="2" l="1"/>
  <c r="AG95" i="1"/>
  <c r="AG94" i="1" s="1"/>
  <c r="AK26" i="1" s="1"/>
  <c r="AK35" i="1" s="1"/>
  <c r="J39" i="2" l="1"/>
  <c r="AN95" i="1"/>
  <c r="AN94" i="1"/>
</calcChain>
</file>

<file path=xl/sharedStrings.xml><?xml version="1.0" encoding="utf-8"?>
<sst xmlns="http://schemas.openxmlformats.org/spreadsheetml/2006/main" count="4113" uniqueCount="815">
  <si>
    <t>Export Komplet</t>
  </si>
  <si>
    <t/>
  </si>
  <si>
    <t>2.0</t>
  </si>
  <si>
    <t>False</t>
  </si>
  <si>
    <t>{d40191d8-1c0b-490e-b20e-ab786273fa88}</t>
  </si>
  <si>
    <t>&gt;&gt;  skryté stĺpce  &lt;&lt;</t>
  </si>
  <si>
    <t>0,0001</t>
  </si>
  <si>
    <t>20</t>
  </si>
  <si>
    <t>0,001</t>
  </si>
  <si>
    <t>REKAPITULÁCIA STAVBY</t>
  </si>
  <si>
    <t>v ---  nižšie sa nachádzajú doplnkové a pomocné údaje k zostavám  --- v</t>
  </si>
  <si>
    <t>Návod na vyplnenie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</si>
  <si>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</si>
  <si>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</si>
  <si>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Realizačné prehĺbenie projektu interieru informačného centra Univerzity Komenského v Bratislave</t>
  </si>
  <si>
    <t>JKSO:</t>
  </si>
  <si>
    <t>KS:</t>
  </si>
  <si>
    <t>Miesto:</t>
  </si>
  <si>
    <t>Štúrova ulica č.9, Bratislava</t>
  </si>
  <si>
    <t>Dátum:</t>
  </si>
  <si>
    <t>Objednávateľ:</t>
  </si>
  <si>
    <t>IČO:</t>
  </si>
  <si>
    <t>Univerzita komenského v Bratislave, rektorát</t>
  </si>
  <si>
    <t>IČ DPH:</t>
  </si>
  <si>
    <t>Zhotoviteľ:</t>
  </si>
  <si>
    <t>Vyplň údaj</t>
  </si>
  <si>
    <t>Projektant:</t>
  </si>
  <si>
    <t>Ing.arch Milan Andráš</t>
  </si>
  <si>
    <t>0,01</t>
  </si>
  <si>
    <t>Spracovateľ:</t>
  </si>
  <si>
    <t>Ing.arch. Andráš</t>
  </si>
  <si>
    <t>True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</si>
  <si>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</si>
  <si>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</si>
  <si>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</si>
  <si>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</si>
  <si>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</si>
  <si>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</si>
  <si>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</si>
  <si>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</si>
  <si>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</si>
  <si>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</si>
  <si>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</si>
  <si>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</si>
  <si>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</si>
  <si>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</si>
  <si>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</si>
  <si>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</si>
  <si>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</si>
  <si>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</si>
  <si>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</si>
  <si>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</si>
  <si>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</si>
  <si>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</si>
  <si>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</si>
  <si>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</si>
  <si>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</si>
  <si>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</si>
  <si>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</si>
  <si>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</si>
  <si>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</si>
  <si>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</si>
  <si>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</si>
  <si>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</si>
  <si>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</si>
  <si>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</si>
  <si>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</si>
  <si>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</si>
  <si>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</si>
  <si>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</si>
  <si>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</si>
  <si>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</si>
  <si>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</si>
  <si>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</si>
  <si>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</si>
  <si>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</si>
  <si>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</si>
  <si>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</si>
  <si>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U K</t>
  </si>
  <si>
    <t>Info centrum UK, Štúrova ulica č.9, Bratislava</t>
  </si>
  <si>
    <t>STA</t>
  </si>
  <si>
    <t>1</t>
  </si>
  <si>
    <t>{3e87faae-af4b-4a8e-b28e-7c4c3d8e2acc}</t>
  </si>
  <si>
    <t>KRYCÍ LIST ROZPOČTU</t>
  </si>
  <si>
    <t>Objekt:</t>
  </si>
  <si>
    <t>U K - Info centrum UK, Štúrova ulica č.9, Bratislava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</si>
  <si>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</si>
  <si>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</si>
  <si>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</si>
  <si>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</si>
  <si>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</si>
  <si>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</si>
  <si>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</si>
  <si>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</si>
  <si>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</si>
  <si>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</si>
  <si>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 xml:space="preserve">    999 - Zariaďovacie prvky, ostané vybavenie</t>
  </si>
  <si>
    <t>PSV - Práce a dodávky PSV</t>
  </si>
  <si>
    <t xml:space="preserve">    711 - Izolácie proti vode a vlhkosti</t>
  </si>
  <si>
    <t xml:space="preserve">    72 1 - Zdravotechnika - vnútorná</t>
  </si>
  <si>
    <t xml:space="preserve">    731 - Ústredné kúrenie - kotolne</t>
  </si>
  <si>
    <t xml:space="preserve">    762 - Konštrukcie tesárske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</si>
  <si>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</si>
  <si>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</si>
  <si>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</si>
  <si>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</si>
  <si>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</si>
  <si>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773 - Podlahy z liateho teraca</t>
  </si>
  <si>
    <t xml:space="preserve">    776 - Podlahy povlakové - podklady</t>
  </si>
  <si>
    <t xml:space="preserve">    781 - Obklady</t>
  </si>
  <si>
    <t xml:space="preserve">    782 - Obklady z prírodného a konglomerovaného kameňa</t>
  </si>
  <si>
    <t xml:space="preserve">    783 - Nátery</t>
  </si>
  <si>
    <t xml:space="preserve">    784 - Maľby</t>
  </si>
  <si>
    <t xml:space="preserve">    785 - Tapetovanie</t>
  </si>
  <si>
    <t>M - Práce a dodávky M</t>
  </si>
  <si>
    <t xml:space="preserve">    21-M - Elektromontáže</t>
  </si>
  <si>
    <t>HZS - Hodinové zúčtovacie sadzby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</si>
  <si>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</si>
  <si>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</si>
  <si>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</si>
  <si>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</si>
  <si>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</si>
  <si>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</si>
  <si>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</si>
  <si>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</si>
  <si>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</si>
  <si>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</si>
  <si>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</si>
  <si>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</si>
  <si>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</si>
  <si>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</si>
  <si>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</si>
  <si>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</si>
  <si>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</si>
  <si>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</si>
  <si>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</si>
  <si>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317941121.S</t>
  </si>
  <si>
    <t>Osadenie oceľových valcovaných nosníkov (na murive) I, IE,U,UE,L do č.12 alebo výšky do 120 mm</t>
  </si>
  <si>
    <t>t</t>
  </si>
  <si>
    <t>4</t>
  </si>
  <si>
    <t>2</t>
  </si>
  <si>
    <t>-651377181</t>
  </si>
  <si>
    <t>VV</t>
  </si>
  <si>
    <t>"stavebná oceľ"              0,97835</t>
  </si>
  <si>
    <t>M</t>
  </si>
  <si>
    <t>13381000060</t>
  </si>
  <si>
    <t xml:space="preserve">Stavebná oceľ, ozn. 11 373, </t>
  </si>
  <si>
    <t>8</t>
  </si>
  <si>
    <t>-1927202510</t>
  </si>
  <si>
    <t>0,97835*1,08 'Přepočítané koeficientom množstva</t>
  </si>
  <si>
    <t>342901112.S</t>
  </si>
  <si>
    <t>Osadzovanie rámov drevených stien  a okien</t>
  </si>
  <si>
    <t>m2</t>
  </si>
  <si>
    <t>1377157542</t>
  </si>
  <si>
    <t>"O1 - okno 1990/3370"             5*(1,99+3,37)*2</t>
  </si>
  <si>
    <t>"D8/P stena 1990/3910"              (1,99+3,91)*2</t>
  </si>
  <si>
    <t>Súčet</t>
  </si>
  <si>
    <t>342948115.S</t>
  </si>
  <si>
    <t>Ukončenie priečok hr. do 100 mm ku konštrukciam polyuretánovou penou</t>
  </si>
  <si>
    <t>m</t>
  </si>
  <si>
    <t>-938741236</t>
  </si>
  <si>
    <t>"priečky hr.do 100mm"           4,77*6</t>
  </si>
  <si>
    <t>5</t>
  </si>
  <si>
    <t>342948116.S</t>
  </si>
  <si>
    <t>Ukončenie priečok hr. nad 100 mm ku konštrukciam polyuretánovou penou</t>
  </si>
  <si>
    <t>317941372</t>
  </si>
  <si>
    <t>"priečky hr.nad 100mm"           4,77*5</t>
  </si>
  <si>
    <t>6</t>
  </si>
  <si>
    <t>Úpravy povrchov, podlahy, osadenie</t>
  </si>
  <si>
    <t>612465113.S</t>
  </si>
  <si>
    <t>Vnútorný sanačný systém stien,  100%</t>
  </si>
  <si>
    <t>-1209728797</t>
  </si>
  <si>
    <t>"vč.7 - odhalená pôvodná tehlová stena"       47,00</t>
  </si>
  <si>
    <t>7</t>
  </si>
  <si>
    <t>612465271.S</t>
  </si>
  <si>
    <t xml:space="preserve">Vnútorný sanačný systém stien,  náter </t>
  </si>
  <si>
    <t>-1603362369</t>
  </si>
  <si>
    <t>Medzisúčet nater  farba biela</t>
  </si>
  <si>
    <t>"vč.7 -  náter stien po strop"                              39,00</t>
  </si>
  <si>
    <t>Medzisúčet nater  farba sivá RAL 7038</t>
  </si>
  <si>
    <t>"vč.7 -  náter stien po strop"                              26,50</t>
  </si>
  <si>
    <t>Medzisúčet nater  farba antracit RAL 7016</t>
  </si>
  <si>
    <t>612902000.S</t>
  </si>
  <si>
    <t>Očistenie  vnútorných omietok - prebrúsením povrchu</t>
  </si>
  <si>
    <t>363966721</t>
  </si>
  <si>
    <t>"vč.7 -  tapeta s vyobrazením mapy"                  19,00</t>
  </si>
  <si>
    <t>9</t>
  </si>
  <si>
    <t>622903112.S</t>
  </si>
  <si>
    <t>Očist., výplňového muriva alebo betónu, múrov a valov pred začatím opráv ručne</t>
  </si>
  <si>
    <t>1815531216</t>
  </si>
  <si>
    <t>10</t>
  </si>
  <si>
    <t>627452931.S</t>
  </si>
  <si>
    <t>Škárovanie starého muriva tehelného</t>
  </si>
  <si>
    <t>1490418168</t>
  </si>
  <si>
    <t>11</t>
  </si>
  <si>
    <t>632001011.S</t>
  </si>
  <si>
    <t>Zhotovenie separačnej fólie v podlahových vrstvách z PE</t>
  </si>
  <si>
    <t>-409416306</t>
  </si>
  <si>
    <t>"podklad pod novú podlahu"         17,20*5,57+(8,694+9,77)*0,5*4,14+7,611*1,80</t>
  </si>
  <si>
    <t>12</t>
  </si>
  <si>
    <t>283230007500.S</t>
  </si>
  <si>
    <t>Oddeľovacia fólia na potery</t>
  </si>
  <si>
    <t>-1496681901</t>
  </si>
  <si>
    <t>13</t>
  </si>
  <si>
    <t>632440158.S</t>
  </si>
  <si>
    <t>Anhydritový samonivelizačný poter, pevnosti v tlaku 30 MPa, hr. 50 mm</t>
  </si>
  <si>
    <t>-757933755</t>
  </si>
  <si>
    <t>14</t>
  </si>
  <si>
    <t>632440159.S</t>
  </si>
  <si>
    <t>Anhydritový samonivelizačný poter, pevnosti v tlaku 30 MPa, hr. 60 mm</t>
  </si>
  <si>
    <t>-644674223</t>
  </si>
  <si>
    <t>"pri  vstupe"         4,58*1,69+1,50*0,87+2,10*0,88</t>
  </si>
  <si>
    <t>Ostatné konštrukcie a práce-búranie</t>
  </si>
  <si>
    <t>15</t>
  </si>
  <si>
    <t>941955003.S</t>
  </si>
  <si>
    <t>Lešenie ľahké pracovné pomocné s výškou lešeňovej podlahy nad 1,90 do 2,50 m</t>
  </si>
  <si>
    <t>-775103342</t>
  </si>
  <si>
    <t>16</t>
  </si>
  <si>
    <t>952901111.S</t>
  </si>
  <si>
    <t>Vyčistenie budov pri výške podlaží do 4 m</t>
  </si>
  <si>
    <t>-279487053</t>
  </si>
  <si>
    <t>17</t>
  </si>
  <si>
    <t>962032231.S</t>
  </si>
  <si>
    <t>Búranie muriva alebo vybúranie otvorov plochy nad 4 m2 nadzákladového z tehál pálených, vápenopieskových, cementových na maltu,  -1,90500t</t>
  </si>
  <si>
    <t>m3</t>
  </si>
  <si>
    <t>1106081555</t>
  </si>
  <si>
    <t>"otvor 1530/3870/660"          2*1,53*3,87*0,66</t>
  </si>
  <si>
    <t>18</t>
  </si>
  <si>
    <t>965043341.S</t>
  </si>
  <si>
    <t>Búranie podkladov pod dlažby, liatych dlažieb a mazanín,betón s poterom,teracom hr.do 100 mm, plochy nad 4 m2  -2,20000t</t>
  </si>
  <si>
    <t>-146289187</t>
  </si>
  <si>
    <t>"vč.7 pôv. drevená"         (17,20*5,57+(8,694+9,77)*0,5*4,14+7,611*1,80-1,52*1,80)*0,07</t>
  </si>
  <si>
    <t>"vč.7 pôv. keramická"         1,52*1,80*0,07</t>
  </si>
  <si>
    <t>19</t>
  </si>
  <si>
    <t>965043442.S</t>
  </si>
  <si>
    <t>Búranie podkladov pod dlažby, liatych dlažieb a mazanín,betón s poterom,teracom hr.do 250 mm,  plochy nad 4 m2 -2,20000t</t>
  </si>
  <si>
    <t>-1147305833</t>
  </si>
  <si>
    <t>"vč.7-prehĺbebie"         (4,58*1,69+1,50*0,87+2,10*0,88)*(0,17+0,20)*0,5</t>
  </si>
  <si>
    <t>965081812.S</t>
  </si>
  <si>
    <t>Búranie dlažieb, z kamen., cement., terazzových, čadičových alebo keramických, hr. nad 10 mm,  -0,06500t</t>
  </si>
  <si>
    <t>871638149</t>
  </si>
  <si>
    <t>"vč.7 pôv. keramická"         1,52*1,80</t>
  </si>
  <si>
    <t>21</t>
  </si>
  <si>
    <t>967031132.S</t>
  </si>
  <si>
    <t>Prikresanie rovných ostení, bez odstupu, po hrubom vybúraní otvorov, v murive tehl. na maltu,  -0,05700t</t>
  </si>
  <si>
    <t>-800260349</t>
  </si>
  <si>
    <t>"nika 550/600/200"           (0,55+0,60)*2*0,20+0,55*0,60</t>
  </si>
  <si>
    <t>22</t>
  </si>
  <si>
    <t>968061115.S</t>
  </si>
  <si>
    <t>Demontáž okien drevených, 1 bm obvodu - 0,008t</t>
  </si>
  <si>
    <t>-510948305</t>
  </si>
  <si>
    <t>"vč.7.  stena 1990/3910"            (1,99+3,91)*2</t>
  </si>
  <si>
    <t>"vč.7.  okno 1999/3370"            5*(1,99+3,37)*2</t>
  </si>
  <si>
    <t>23</t>
  </si>
  <si>
    <t>968061116.S</t>
  </si>
  <si>
    <t>Demontáž dverí drevených vchodových, 1 bm obvodu - 0,012t</t>
  </si>
  <si>
    <t>-1661753406</t>
  </si>
  <si>
    <t>"vč.7.  dvere 800/1970"            (0,80+1,97)*2</t>
  </si>
  <si>
    <t>24</t>
  </si>
  <si>
    <t>971033681.S</t>
  </si>
  <si>
    <t>Vybúranie otvorov v murive tehl. plochy do 4 m2 hr. do 900 mm,  -1,87500t</t>
  </si>
  <si>
    <t>-1373538024</t>
  </si>
  <si>
    <t>"otvor 1530/1420/660"          1,53*1,42*0,66</t>
  </si>
  <si>
    <t>25</t>
  </si>
  <si>
    <t>973031151.S</t>
  </si>
  <si>
    <t>Vysekanie v murive z tehál výklenkov pohľadovej plochy väčších než 0,25 m2,  -1,80000t</t>
  </si>
  <si>
    <t>1332873283</t>
  </si>
  <si>
    <t>"nika 550/600/200"           0,55*0,60*0,20</t>
  </si>
  <si>
    <t>26</t>
  </si>
  <si>
    <t>974083104.S</t>
  </si>
  <si>
    <t>Rezanie betónových mazanín existujúcich nevystužených hĺbky nad 150 do 200 mm</t>
  </si>
  <si>
    <t>1238772404</t>
  </si>
  <si>
    <t>"vč.7-prehĺbebie"         (6,08+2,615)*2</t>
  </si>
  <si>
    <t>27</t>
  </si>
  <si>
    <t>979081111.S</t>
  </si>
  <si>
    <t>Odvoz sutiny a vybúraných hmôt na skládku do 1 km</t>
  </si>
  <si>
    <t>-1572005308</t>
  </si>
  <si>
    <t>28</t>
  </si>
  <si>
    <t>979081121.S</t>
  </si>
  <si>
    <t>Odvoz sutiny a vybúraných hmôt na skládku za každý ďalší 1 km</t>
  </si>
  <si>
    <t>-167668547</t>
  </si>
  <si>
    <t>69,559*34 'Přepočítané koeficientom množstva</t>
  </si>
  <si>
    <t>29</t>
  </si>
  <si>
    <t>979082111.S</t>
  </si>
  <si>
    <t>Vnútrostavenisková doprava sutiny a vybúraných hmôt do 10 m</t>
  </si>
  <si>
    <t>-58529824</t>
  </si>
  <si>
    <t>30</t>
  </si>
  <si>
    <t>979082121.S</t>
  </si>
  <si>
    <t>Vnútrostavenisková doprava sutiny a vybúraných hmôt za každých ďalších 5 m</t>
  </si>
  <si>
    <t>1389295510</t>
  </si>
  <si>
    <t>69,559*10 'Přepočítané koeficientom množstva</t>
  </si>
  <si>
    <t>31</t>
  </si>
  <si>
    <t>979089012.S</t>
  </si>
  <si>
    <t>Poplatok za skladovanie - betón, tehly, dlaždice (17 01) ostatné</t>
  </si>
  <si>
    <t>736436507</t>
  </si>
  <si>
    <t>"stavebná suť celkom"                69,559</t>
  </si>
  <si>
    <t>Medzisúčet</t>
  </si>
  <si>
    <t>"odd. 762 drevo"                        - 4,432</t>
  </si>
  <si>
    <t>"odd. 763 sadrokartón"           -19,434</t>
  </si>
  <si>
    <t>32</t>
  </si>
  <si>
    <t>979089112.S</t>
  </si>
  <si>
    <t>Poplatok za skladovanie - drevo,  (17 02 ), ostatné</t>
  </si>
  <si>
    <t>568229370</t>
  </si>
  <si>
    <t>"odd. 762"              4,432</t>
  </si>
  <si>
    <t>33</t>
  </si>
  <si>
    <t>979089512.S</t>
  </si>
  <si>
    <t>Poplatok za skladovanie - stavebné materiály na báze sadrokartónu (17 08 ), ostatné</t>
  </si>
  <si>
    <t>-1568845745</t>
  </si>
  <si>
    <t>"odd. 763"              19,434</t>
  </si>
  <si>
    <t>99</t>
  </si>
  <si>
    <t>Presun hmôt HSV</t>
  </si>
  <si>
    <t>34</t>
  </si>
  <si>
    <t>999281111.S</t>
  </si>
  <si>
    <t>Presun hmôt pre opravy a údržbu objektov vrátane vonkajších plášťov výšky do 25 m</t>
  </si>
  <si>
    <t>-358481693</t>
  </si>
  <si>
    <t>999</t>
  </si>
  <si>
    <t>Zariaďovacie prvky, ostané vybavenie</t>
  </si>
  <si>
    <t>35</t>
  </si>
  <si>
    <t>999 1</t>
  </si>
  <si>
    <t>Zariaďovacie prvky- samostatná príloha</t>
  </si>
  <si>
    <t>komplet</t>
  </si>
  <si>
    <t>-1287437364</t>
  </si>
  <si>
    <t>36</t>
  </si>
  <si>
    <t>999 2</t>
  </si>
  <si>
    <t>Typový nabytok- samostatná príloha</t>
  </si>
  <si>
    <t>-1080228908</t>
  </si>
  <si>
    <t>37</t>
  </si>
  <si>
    <t>999 3</t>
  </si>
  <si>
    <t>Svietidlá- samostatná príloha</t>
  </si>
  <si>
    <t>860256369</t>
  </si>
  <si>
    <t>38</t>
  </si>
  <si>
    <t>999 4</t>
  </si>
  <si>
    <t>Vybavenie barového pultu- samostatná príloha</t>
  </si>
  <si>
    <t>-78532955</t>
  </si>
  <si>
    <t>PSV</t>
  </si>
  <si>
    <t>Práce a dodávky PSV</t>
  </si>
  <si>
    <t>711</t>
  </si>
  <si>
    <t>Izolácie proti vode a vlhkosti</t>
  </si>
  <si>
    <t>39</t>
  </si>
  <si>
    <t>711111001.S</t>
  </si>
  <si>
    <t>Zhotovenie izolácie proti zemnej vlhkosti vodorovná náterom penetračným za studena</t>
  </si>
  <si>
    <t>1822368444</t>
  </si>
  <si>
    <t>40</t>
  </si>
  <si>
    <t>585520001900</t>
  </si>
  <si>
    <t>Penetračný náter na báze disperzie BAUMIT Grund, pre samonivelizačné potery a sierky, 25 kg</t>
  </si>
  <si>
    <t>kg</t>
  </si>
  <si>
    <t>2062848240</t>
  </si>
  <si>
    <t>147,72428*0,3 'Přepočítané koeficientom množstva</t>
  </si>
  <si>
    <t>41</t>
  </si>
  <si>
    <t>998711201.S</t>
  </si>
  <si>
    <t>Presun hmôt pre izoláciu proti vode v objektoch výšky do 6 m</t>
  </si>
  <si>
    <t>%</t>
  </si>
  <si>
    <t>300131564</t>
  </si>
  <si>
    <t>72 1</t>
  </si>
  <si>
    <t>Zdravotechnika - vnútorná</t>
  </si>
  <si>
    <t>42</t>
  </si>
  <si>
    <t>72</t>
  </si>
  <si>
    <t>ZT samostaná príloha</t>
  </si>
  <si>
    <t>-2099827968</t>
  </si>
  <si>
    <t>731</t>
  </si>
  <si>
    <t>Ústredné kúrenie - kotolne</t>
  </si>
  <si>
    <t>43</t>
  </si>
  <si>
    <t>ÚK - samostaná príloha</t>
  </si>
  <si>
    <t>-783272044</t>
  </si>
  <si>
    <t>762</t>
  </si>
  <si>
    <t>Konštrukcie tesárske</t>
  </si>
  <si>
    <t>44</t>
  </si>
  <si>
    <t>762522812.S</t>
  </si>
  <si>
    <t>Demontáž drevených podláh , -0,03000 t</t>
  </si>
  <si>
    <t>1517865092</t>
  </si>
  <si>
    <t>"vč.7"         17,20*5,57+(8,694+9,77)*0,5*4,14+7,611*1,80</t>
  </si>
  <si>
    <t>45</t>
  </si>
  <si>
    <t>998762202.S</t>
  </si>
  <si>
    <t>Presun hmôt pre konštrukcie tesárske v objektoch výšky do 12 m</t>
  </si>
  <si>
    <t>-667123251</t>
  </si>
  <si>
    <t>763</t>
  </si>
  <si>
    <t>Konštrukcie - drevostavby</t>
  </si>
  <si>
    <t>46</t>
  </si>
  <si>
    <t>763115312</t>
  </si>
  <si>
    <t>Priečka SDK Rigips hr. 100 mm jednoducho opláštená doskami RBI 12.5 mm s tep. izoláciou, CW 75</t>
  </si>
  <si>
    <t>-1712610703</t>
  </si>
  <si>
    <t>"mč.105-106"              (3,935+1,885)*4,77-(0,90+0,80)*1,97</t>
  </si>
  <si>
    <t>"mč.107-109"              (1,97+1,516)*4,77-0,60*2*1,97</t>
  </si>
  <si>
    <t>"mč.110-112"              (1,84+1,75+2,30*2+1,00+1,725)*4,77-(0,60+0,80)*1,97</t>
  </si>
  <si>
    <t>47</t>
  </si>
  <si>
    <t>763115714</t>
  </si>
  <si>
    <t>Priečka SDK Rigips hr. 150 mm dvojito opláštená doskami RBI 12.5 mm s tep. izoláciou, CW 100</t>
  </si>
  <si>
    <t>-1774841946</t>
  </si>
  <si>
    <t>"mč.111-113"            1,30*4,77-0,80*1,97</t>
  </si>
  <si>
    <t>48</t>
  </si>
  <si>
    <t>763116512</t>
  </si>
  <si>
    <t>Priečka SDK Rigips hr. 200 mm dvojito opláštená doskami RBI 12.5 mm s tep. izoláciou, dvojitá podkonštrukcia 2xCW 75</t>
  </si>
  <si>
    <t>-1830280312</t>
  </si>
  <si>
    <t>"mč.107-109"              (5,47+3,488)*4,77-0,60*1,97</t>
  </si>
  <si>
    <t>49</t>
  </si>
  <si>
    <t>763116522</t>
  </si>
  <si>
    <t>Priečka SDK Rigips hr. 260 mm dvojito opláštená doskami RBI 12.5 mm s tep. izoláciou, dvojitá podkonštrukcia 2xCW 100</t>
  </si>
  <si>
    <t>-1041903824</t>
  </si>
  <si>
    <t>"mč.107-109"              (1,725+2,985)*4,77</t>
  </si>
  <si>
    <t>50</t>
  </si>
  <si>
    <t>763119210</t>
  </si>
  <si>
    <t>SDK konštrukcia základný penetračný náter</t>
  </si>
  <si>
    <t>-1750687015</t>
  </si>
  <si>
    <t>"mč.105-106"              ((3,935+1,885)*4,77-(0,90+0,80)*1,97)*2</t>
  </si>
  <si>
    <t>"mč.107-109"              ((1,97+1,516)*4,77-0,60*2*1,97)*2</t>
  </si>
  <si>
    <t>"mč.110-112"              ((1,84+1,75+2,30*2+1,00+1,725)*4,77-(0,60+0,80)*1,97)*2</t>
  </si>
  <si>
    <t>Medzisúčet  priečky hr.100mm</t>
  </si>
  <si>
    <t>"mč.111-113"            (1,30*4,77-0,80*1,97)*2</t>
  </si>
  <si>
    <t>Medzisúčet  priečky hr.150mm</t>
  </si>
  <si>
    <t>"mč.107-109"              ((5,47+3,488)*4,77-0,60*1,97)*2</t>
  </si>
  <si>
    <t>Medzisúčet  priečky hr.200mm</t>
  </si>
  <si>
    <t>"mč.107-109"              (1,725+2,985)*4,77/2</t>
  </si>
  <si>
    <t>Medzisúčet  priečky hr.250mm</t>
  </si>
  <si>
    <t>"mč.108-109"              (0,474+1,755)*4,77</t>
  </si>
  <si>
    <t>Medzisúčet  predsteny hr.200+235mm</t>
  </si>
  <si>
    <t>"mč.104/v.3000mm"              10,60</t>
  </si>
  <si>
    <t>"mč.105/v.3000mm"                 3,72</t>
  </si>
  <si>
    <t>"mč.106/v.3000mm"                 3,50</t>
  </si>
  <si>
    <t>"mč.107/v.3000mm"                 3,76</t>
  </si>
  <si>
    <t>"mč.108/v.3000mm"                 3,60</t>
  </si>
  <si>
    <t>"mč.109/v.3000mm"                 3,90</t>
  </si>
  <si>
    <t>"mč.110/v.3000mm"                 1,46</t>
  </si>
  <si>
    <t>"mč.111/v.3000mm"                5,36</t>
  </si>
  <si>
    <t>"mč.112/v.3000mm"                4,71</t>
  </si>
  <si>
    <t>Medzisúčet rovný podhľad</t>
  </si>
  <si>
    <t>"mč.101-103"     (0,42+1,75+0,30+1,305+0,905+0,73+0,605+5,395+0,20+0,57+2,149+0,472+0,49+0,472+1,84+0,472+0,15+1,35+0,42)*3,97</t>
  </si>
  <si>
    <t>"mč.114"     (10,69+5,49)*2*3,97+0,67*3,97*8-(1,53*3,93*4+2,23*3,15+2,06*3,37*4)</t>
  </si>
  <si>
    <t>Medzisúčet obklad</t>
  </si>
  <si>
    <t>51</t>
  </si>
  <si>
    <t>763119523</t>
  </si>
  <si>
    <t>Demontáž sadrokartónovej priečky, jednoduchá nosná oceľová konštrukcia, , -0,08945t</t>
  </si>
  <si>
    <t>-333441997</t>
  </si>
  <si>
    <t>"vč.7"         (5,82+5,61+2,85)*4,77</t>
  </si>
  <si>
    <t xml:space="preserve">                    (1,34+1,95)*2*4,77</t>
  </si>
  <si>
    <t>52</t>
  </si>
  <si>
    <t>7631266521</t>
  </si>
  <si>
    <t>Predsadená SDK stena Rigips hr. 200-235 mm, opláštená doskou RBI 12.5 mm s tep. izoláciou, voľne stojaca na podkonštrukcií CW100</t>
  </si>
  <si>
    <t>-1852286187</t>
  </si>
  <si>
    <t>53</t>
  </si>
  <si>
    <t>763129533</t>
  </si>
  <si>
    <t>Demontáž sadrokartónovej predsadenej  steny, s oceľovou konštrukciou, , -0,07470t</t>
  </si>
  <si>
    <t>405646822</t>
  </si>
  <si>
    <t>"vč.7"         (0,48*3+0,57*6+2,305+0,47+1,62+0,99+0,605+0,52+0,825+0,73+0,65+0,58*2+0,66*3+0,28*2)*4,77</t>
  </si>
  <si>
    <t>54</t>
  </si>
  <si>
    <t>763138220</t>
  </si>
  <si>
    <t>Podhľad SDK Rigips RB 12.5 mm závesný, dvojúrovňová oceľová podkonštrukcia CD</t>
  </si>
  <si>
    <t>-884857953</t>
  </si>
  <si>
    <t>"mč.111/v.3000mm"             5,36</t>
  </si>
  <si>
    <t>"mč.112/v.3000mm"            4,71</t>
  </si>
  <si>
    <t>55</t>
  </si>
  <si>
    <t>763138222</t>
  </si>
  <si>
    <t>Podhľad SDK Rigips RBI 12.5 mm závesný, dvojúrovňová oceľová podkonštrukcia CD</t>
  </si>
  <si>
    <t>-1276908869</t>
  </si>
  <si>
    <t>56</t>
  </si>
  <si>
    <t>76313824</t>
  </si>
  <si>
    <t>Podhľad zavesený lamelový intereirový vr. nosnrj konštrukcie</t>
  </si>
  <si>
    <t>-1893064340</t>
  </si>
  <si>
    <t>"mč.101-104 /v.3320mm"            6,08*5,395</t>
  </si>
  <si>
    <t>"mč.113 /v.3320mm"                    2,318*4,19+0,32*1,25</t>
  </si>
  <si>
    <t>57</t>
  </si>
  <si>
    <t>763139542</t>
  </si>
  <si>
    <t>Demontáž sadrokartónového podhľadu s dvojvrstvou nosnou konštrukciou z oceľových profilov, dvojité opláštenie, -0,02964t</t>
  </si>
  <si>
    <t>663002613</t>
  </si>
  <si>
    <t>58</t>
  </si>
  <si>
    <t>7631471111</t>
  </si>
  <si>
    <t>Obklad steny sadrokartónom RIGIPS, hr.konštrukcie 40 mm,doska RB 12,5 mm</t>
  </si>
  <si>
    <t>-731805264</t>
  </si>
  <si>
    <t>59</t>
  </si>
  <si>
    <t>998763401</t>
  </si>
  <si>
    <t>Presun hmôt pre sádrokartónové konštrukcie v stavbách(objektoch )výšky do 7 m</t>
  </si>
  <si>
    <t>-429621948</t>
  </si>
  <si>
    <t>766</t>
  </si>
  <si>
    <t>Konštrukcie stolárske</t>
  </si>
  <si>
    <t>60</t>
  </si>
  <si>
    <t>76612atyp A05</t>
  </si>
  <si>
    <t>Kompletizovaný drevený obklad stien MERCH uzamykateľný pre odevy na vešanie</t>
  </si>
  <si>
    <t>1511819581</t>
  </si>
  <si>
    <t>"A05 stena"            4,00*2,10</t>
  </si>
  <si>
    <t>61</t>
  </si>
  <si>
    <t>76612atyp L</t>
  </si>
  <si>
    <t>Preglejková doska s reliefom - breza</t>
  </si>
  <si>
    <t>-1169680922</t>
  </si>
  <si>
    <t>"L-  stena"              (1,55++3*1,47)*3,87</t>
  </si>
  <si>
    <t>62</t>
  </si>
  <si>
    <t>76612atyp SV01</t>
  </si>
  <si>
    <t>Kompletizovaný drevený obklad stien v osteniach nových otvorov, doska s preglejkou breza</t>
  </si>
  <si>
    <t>-1979141823</t>
  </si>
  <si>
    <t>"SV01 - A stena"              (1,55+2*3,87)*0,66</t>
  </si>
  <si>
    <t>"SV01 - B stena"          3*(1,47+2*3,87)*0,66</t>
  </si>
  <si>
    <t>63</t>
  </si>
  <si>
    <t>76612atyp SV06</t>
  </si>
  <si>
    <t>Kompletizovaný drevený obklad stien do WC (dvere samostaná dodávka)</t>
  </si>
  <si>
    <t>34629832</t>
  </si>
  <si>
    <t>"SV06 stena"              ( 3,935+1,50)*2,10</t>
  </si>
  <si>
    <t>"odpočet dvere"    -3*0,60*1,97</t>
  </si>
  <si>
    <t>64</t>
  </si>
  <si>
    <t>766621265.S</t>
  </si>
  <si>
    <t>Montáž okien drevených s hydroizolačnými ISO páskami (exteriérová a interiérová)</t>
  </si>
  <si>
    <t>-423147787</t>
  </si>
  <si>
    <t>65</t>
  </si>
  <si>
    <t>283290006100.S</t>
  </si>
  <si>
    <t>Tesniaca paropriepustná fólia polymér-flísová, š. 290 mm, dĺ. 30 m, pre tesnenie pripájacej škáry okenného rámu a muriva z exteriéru</t>
  </si>
  <si>
    <t>1609602049</t>
  </si>
  <si>
    <t>66</t>
  </si>
  <si>
    <t>283290006200.S</t>
  </si>
  <si>
    <t>Tesniaca paronepriepustná fólia polymér-flísová, š. 70 mm, dĺ. 30 m, pre tesnenie pripájacej škáry okenného rámu a muriva z interiéru</t>
  </si>
  <si>
    <t>1136424349</t>
  </si>
  <si>
    <t>67</t>
  </si>
  <si>
    <t>6111100169</t>
  </si>
  <si>
    <t>Drevené okno, eurohranol trojité termosklo</t>
  </si>
  <si>
    <t>-1081619486</t>
  </si>
  <si>
    <t>"O1 - okno 1990/3370"             5*1,99*3,37</t>
  </si>
  <si>
    <t>68</t>
  </si>
  <si>
    <t>766661423.S</t>
  </si>
  <si>
    <t xml:space="preserve">Montáž stien s dvermi drevených vchodových bezpečnostných </t>
  </si>
  <si>
    <t>-607027868</t>
  </si>
  <si>
    <t>"D8/P stena 1990/3910"            1,99*3,91</t>
  </si>
  <si>
    <t>69</t>
  </si>
  <si>
    <t>6117200001atyp</t>
  </si>
  <si>
    <t>Drevená vchodová stena europrofil trojité termosklo, vr. kovania</t>
  </si>
  <si>
    <t>-1005288244</t>
  </si>
  <si>
    <t>70</t>
  </si>
  <si>
    <t>766662112.S</t>
  </si>
  <si>
    <t>Montáž dverového krídla otočného jednokrídlového poldrážkového, do existujúcej zárubne, vrátane kovania</t>
  </si>
  <si>
    <t>ks</t>
  </si>
  <si>
    <t>1093174987</t>
  </si>
  <si>
    <t>"D1/P - dvere 800/1970"          1</t>
  </si>
  <si>
    <t>"D2/L - dvere 800/1970"          1</t>
  </si>
  <si>
    <t>"D3/L - dvere 800/1970"          1</t>
  </si>
  <si>
    <t>"D4/P - dvere 600/1970"         2</t>
  </si>
  <si>
    <t>"D4/L - dvere 600/1970"         1</t>
  </si>
  <si>
    <t>"D5/P - dvere 900/1970"         1</t>
  </si>
  <si>
    <t>"D6/P - dvere 600/1970"         1</t>
  </si>
  <si>
    <t>"SP - dvere 600/1970"             3</t>
  </si>
  <si>
    <t>Súčet        vč.08+09</t>
  </si>
  <si>
    <t>71</t>
  </si>
  <si>
    <t>611610000400.S</t>
  </si>
  <si>
    <t>Dvere vnútorné jednokrídlové, šírka 600-900 mm, dekor biele vr. kovania</t>
  </si>
  <si>
    <t>523543441</t>
  </si>
  <si>
    <t>611610000401.S</t>
  </si>
  <si>
    <t>Dvere vnútorné jednokrídlové, šírka 600-900 mm, dekor sivé RAL 7038 vr. kovania</t>
  </si>
  <si>
    <t>1069508169</t>
  </si>
  <si>
    <t>73</t>
  </si>
  <si>
    <t>611610000402.S</t>
  </si>
  <si>
    <t>Dvere vnútorné jednokrídlové, šírka 600-900 mm, dekor breza vr. kovania</t>
  </si>
  <si>
    <t>-237927035</t>
  </si>
  <si>
    <t>74</t>
  </si>
  <si>
    <t>611610000403.S</t>
  </si>
  <si>
    <t>Dvere vnútorné jednokrídlové, šírka 600-900 mm, dekor breza vr. kovania a držadla</t>
  </si>
  <si>
    <t>-1786412637</t>
  </si>
  <si>
    <t>75</t>
  </si>
  <si>
    <t>611610000404.S</t>
  </si>
  <si>
    <t>Dvere vnútorné jednokrídlové, šírka 600-900 mm, dekor breza vr. kovania dvere sú súčasť sanitárnej priečky</t>
  </si>
  <si>
    <t>-907107882</t>
  </si>
  <si>
    <t>76</t>
  </si>
  <si>
    <t>766694123.S</t>
  </si>
  <si>
    <t>Montáž parapetnej dosky drevenej šírky nad 300 mm, dĺžky 1600-2600 mm</t>
  </si>
  <si>
    <t>-1956982013</t>
  </si>
  <si>
    <t>77</t>
  </si>
  <si>
    <t>61155000070atyp</t>
  </si>
  <si>
    <t>Parapetná doska vnútorná, preglejková s brezovou dyhou, hr.20mm</t>
  </si>
  <si>
    <t>1453044965</t>
  </si>
  <si>
    <t>"D - parapet 1990/360/20"            4*1,99*0,36*1,05</t>
  </si>
  <si>
    <t>"D - parapet 1990/730/20"            1*1,99*0,73*1,05</t>
  </si>
  <si>
    <t>78</t>
  </si>
  <si>
    <t>766701111.S</t>
  </si>
  <si>
    <t>Montáž zárubní bezfalcových pre dvere jednokrídlové</t>
  </si>
  <si>
    <t>1181177916</t>
  </si>
  <si>
    <t>Súčet     vč.08+09</t>
  </si>
  <si>
    <t>79</t>
  </si>
  <si>
    <t>611810000100.S</t>
  </si>
  <si>
    <t>Zárubňa vnútorná bezfalcová, dĺžka 600-900 mm, výška 1970 mm, pre dvere jednokrídlové</t>
  </si>
  <si>
    <t>-1850625219</t>
  </si>
  <si>
    <t>80</t>
  </si>
  <si>
    <t>766702111.S</t>
  </si>
  <si>
    <t>Montáž zárubní obložkových pre dvere jednokrídlové</t>
  </si>
  <si>
    <t>1934997793</t>
  </si>
  <si>
    <t>Súčet    vč.08+09</t>
  </si>
  <si>
    <t>81</t>
  </si>
  <si>
    <t>611810002200.S</t>
  </si>
  <si>
    <t>Zárubňa vnútorná obložková, šírka 600-900 mm, výška 1970 mm, DTD doska, povrch fólia, pre stenu hrúbky 60-170 mm, pre jednokrídlové dvere</t>
  </si>
  <si>
    <t>-1131927696</t>
  </si>
  <si>
    <t>82</t>
  </si>
  <si>
    <t>998766201.S</t>
  </si>
  <si>
    <t>Presun hmot pre konštrukcie stolárske v objektoch výšky do 6 m</t>
  </si>
  <si>
    <t>-175116065</t>
  </si>
  <si>
    <t>767</t>
  </si>
  <si>
    <t>Konštrukcie doplnkové kovové</t>
  </si>
  <si>
    <t>83</t>
  </si>
  <si>
    <t>76799540atyp</t>
  </si>
  <si>
    <t xml:space="preserve">Výroba doplnku stavebného atypického </t>
  </si>
  <si>
    <t>-969464840</t>
  </si>
  <si>
    <t>"Z01 - stena 2512/3580"              2,512*3,58</t>
  </si>
  <si>
    <t>"Z02-A - stena 1480/770"             1,48*0,77</t>
  </si>
  <si>
    <t>"Z02-B - stena 1480/770"             1,48*0,77</t>
  </si>
  <si>
    <t>"Z02-C - stena 1480/770"             1,48*0,77</t>
  </si>
  <si>
    <t>Súčet  atypické steny z jaklových profilov</t>
  </si>
  <si>
    <t>84</t>
  </si>
  <si>
    <t>767995atyp</t>
  </si>
  <si>
    <t>Osadenie atypických kovových stavebných doplnkových konštrukcií</t>
  </si>
  <si>
    <t>-810718946</t>
  </si>
  <si>
    <t>85</t>
  </si>
  <si>
    <t>553950atyp</t>
  </si>
  <si>
    <t>Atypické zámočnícke konštrukcie - steny z jaklových  profilov vr. povrchovej úpravy</t>
  </si>
  <si>
    <t>361586232</t>
  </si>
  <si>
    <t>86</t>
  </si>
  <si>
    <t>76799atypZ03</t>
  </si>
  <si>
    <t>Kompletizovaný stolík pod umývadlo 1500/500/850 vr. povrchovej úpravy</t>
  </si>
  <si>
    <t>-968113940</t>
  </si>
  <si>
    <t>87</t>
  </si>
  <si>
    <t>998767201.S</t>
  </si>
  <si>
    <t>Presun hmôt pre kovové stavebné doplnkové konštrukcie v objektoch výšky do 6 m</t>
  </si>
  <si>
    <t>-744414832</t>
  </si>
  <si>
    <t>769</t>
  </si>
  <si>
    <t>Montáže vzduchotechnických zariadení</t>
  </si>
  <si>
    <t>88</t>
  </si>
  <si>
    <t>VZT - samostaná príloha</t>
  </si>
  <si>
    <t>574715769</t>
  </si>
  <si>
    <t>771</t>
  </si>
  <si>
    <t>Podlahy z dlaždíc</t>
  </si>
  <si>
    <t>89</t>
  </si>
  <si>
    <t>771415004.S</t>
  </si>
  <si>
    <t>Montáž soklíkov z obkladačiek do tmelu veľ. 300 x 80 mm</t>
  </si>
  <si>
    <t>386102708</t>
  </si>
  <si>
    <t>"vč.6 -  sokel v.80mm"          22,20</t>
  </si>
  <si>
    <t>90</t>
  </si>
  <si>
    <t>597640006300.S</t>
  </si>
  <si>
    <t>Sokel keramický, lxvxhr 298x80x9 mm</t>
  </si>
  <si>
    <t>-46337517</t>
  </si>
  <si>
    <t>22,2*3,4 'Přepočítané koeficientom množstva</t>
  </si>
  <si>
    <t>91</t>
  </si>
  <si>
    <t>771575546.S</t>
  </si>
  <si>
    <t>Montáž podláh z dlaždíc keramických do tmelu veľ. 600 x 600 mm</t>
  </si>
  <si>
    <t>-284858818</t>
  </si>
  <si>
    <t xml:space="preserve">"vč.6 -  protišmyková rektifikovaná dlažba 600/600"           11,26+16,212 +15,28      </t>
  </si>
  <si>
    <t>92</t>
  </si>
  <si>
    <t>597740003300.S</t>
  </si>
  <si>
    <t>Dlaždice keramické 600/600</t>
  </si>
  <si>
    <t>860430841</t>
  </si>
  <si>
    <t>42,752*1,02 'Přepočítané koeficientom množstva</t>
  </si>
  <si>
    <t>93</t>
  </si>
  <si>
    <t>998771201.S</t>
  </si>
  <si>
    <t>Presun hmôt pre podlahy z dlaždíc v objektoch výšky do 6m</t>
  </si>
  <si>
    <t>1335112743</t>
  </si>
  <si>
    <t>773</t>
  </si>
  <si>
    <t>Podlahy z liateho teraca</t>
  </si>
  <si>
    <t>94</t>
  </si>
  <si>
    <t>773412200</t>
  </si>
  <si>
    <t xml:space="preserve">Soklíky z prírodného terazza nad 50 do 150 mm rovné </t>
  </si>
  <si>
    <t>1717470726</t>
  </si>
  <si>
    <t>"vč.6 -  sokel terazzo v.80mm"          49,00</t>
  </si>
  <si>
    <t>95</t>
  </si>
  <si>
    <t>773511250</t>
  </si>
  <si>
    <t>Podlahy z liateho terazza -  hr. 7-10 mm (pandomo)</t>
  </si>
  <si>
    <t>1938037092</t>
  </si>
  <si>
    <t>"vč.6 -  liate terazzo - pandomo "              146,00</t>
  </si>
  <si>
    <t>96</t>
  </si>
  <si>
    <t>773519192</t>
  </si>
  <si>
    <t xml:space="preserve">Príplatok za atypicú úpravu </t>
  </si>
  <si>
    <t>511958097</t>
  </si>
  <si>
    <t>97</t>
  </si>
  <si>
    <t>998773201</t>
  </si>
  <si>
    <t>Presun hmôt pre podlahy terazzové v objektoch výšky do 6 m</t>
  </si>
  <si>
    <t>-601251299</t>
  </si>
  <si>
    <t>776</t>
  </si>
  <si>
    <t>Podlahy povlakové - podklady</t>
  </si>
  <si>
    <t>98</t>
  </si>
  <si>
    <t>776990100.S</t>
  </si>
  <si>
    <t>Zametanie podkladu pred kladením  podláh</t>
  </si>
  <si>
    <t>1508902352</t>
  </si>
  <si>
    <t>pôvodná kamenná podlaha - ponechať</t>
  </si>
  <si>
    <t>"vč.7"         (8,506+7,877)*0,5*4,19</t>
  </si>
  <si>
    <t>pôvodná drevená podlaha - vybúraná</t>
  </si>
  <si>
    <t>776990105.S</t>
  </si>
  <si>
    <t>Vysávanie podkladu pred kladením povlakovýck podláh</t>
  </si>
  <si>
    <t>-1717493758</t>
  </si>
  <si>
    <t>100</t>
  </si>
  <si>
    <t>776992200.S</t>
  </si>
  <si>
    <t>Príprava podkladu prebrúsením strojne brúskou na betón</t>
  </si>
  <si>
    <t>1417286707</t>
  </si>
  <si>
    <t>101</t>
  </si>
  <si>
    <t>998776201.S</t>
  </si>
  <si>
    <t>Presun hmôt pre podlahy povlakové v objektoch výšky do 6 m</t>
  </si>
  <si>
    <t>-1510054481</t>
  </si>
  <si>
    <t>781</t>
  </si>
  <si>
    <t>Obklady</t>
  </si>
  <si>
    <t>102</t>
  </si>
  <si>
    <t>781415011.S</t>
  </si>
  <si>
    <t>Montáž obkladov vnútor. stien z obkladačiek kladených do tmelu</t>
  </si>
  <si>
    <t>-391576771</t>
  </si>
  <si>
    <t>"vč.7 -  obklad stien obklad totožný s podlahou "              16,40</t>
  </si>
  <si>
    <t xml:space="preserve">"vč.7 -  obklad stien obklad v hygien. biely "                        64,00  </t>
  </si>
  <si>
    <t>103</t>
  </si>
  <si>
    <t>597640000900.S</t>
  </si>
  <si>
    <t>Obkladačky keramické  jednofarebné biele</t>
  </si>
  <si>
    <t>-1708162401</t>
  </si>
  <si>
    <t>"vč.7 -  obklad stien obklad v hygien. biely "                        64,00  *1,02</t>
  </si>
  <si>
    <t>65,28*1,02 'Přepočítané koeficientom množstva</t>
  </si>
  <si>
    <t>104</t>
  </si>
  <si>
    <t>597640000901.S</t>
  </si>
  <si>
    <t>Obkladačky obklad totožný s podlahou</t>
  </si>
  <si>
    <t>-2140592645</t>
  </si>
  <si>
    <t>"vč.7 -  obklad stien obklad totožný s podlahou "              16,40*1,05</t>
  </si>
  <si>
    <t>17,22*1,02 'Přepočítané koeficientom množstva</t>
  </si>
  <si>
    <t>105</t>
  </si>
  <si>
    <t>998781201.S</t>
  </si>
  <si>
    <t>Presun hmôt pre obklady keramické v objektoch výšky do 6 m</t>
  </si>
  <si>
    <t>592259993</t>
  </si>
  <si>
    <t>782</t>
  </si>
  <si>
    <t>Obklady z prírodného a konglomerovaného kameňa</t>
  </si>
  <si>
    <t>106</t>
  </si>
  <si>
    <t>782631323.S</t>
  </si>
  <si>
    <t>Montáž obkladu parapetov doskami z tvrdých kameňov, hr. do 50 mm</t>
  </si>
  <si>
    <t>1391608638</t>
  </si>
  <si>
    <t>"M - parapet 1990/390/20"            4*1,99*0,39</t>
  </si>
  <si>
    <t>"M - parapet 1990/230/20"            1*1,99*0,13</t>
  </si>
  <si>
    <t>107</t>
  </si>
  <si>
    <t>583840011700.S</t>
  </si>
  <si>
    <t>Doska obkladová kamenná brúsená, hrúbka 20 mm, mramor</t>
  </si>
  <si>
    <t>-1839961441</t>
  </si>
  <si>
    <t>3,3631*1,02 'Přepočítané koeficientom množstva</t>
  </si>
  <si>
    <t>108</t>
  </si>
  <si>
    <t>998782101.S</t>
  </si>
  <si>
    <t>Presun hmôt pre kamenné obklady v objektoch výšky do 6 m</t>
  </si>
  <si>
    <t>-1876020111</t>
  </si>
  <si>
    <t>783</t>
  </si>
  <si>
    <t>Nátery</t>
  </si>
  <si>
    <t>109</t>
  </si>
  <si>
    <t>783226100</t>
  </si>
  <si>
    <t>Nátery kov.stav.doplnk.konštr. syntetické na vzduchu schnúce základný - 35µm</t>
  </si>
  <si>
    <t>1682902720</t>
  </si>
  <si>
    <t>"stavebná oceľ"              0,97835*45</t>
  </si>
  <si>
    <t>784</t>
  </si>
  <si>
    <t>Maľby</t>
  </si>
  <si>
    <t>110</t>
  </si>
  <si>
    <t>784410010</t>
  </si>
  <si>
    <t>Oblepenie vypínačov, zásuviek páskou výšky do 3,80 m</t>
  </si>
  <si>
    <t>-1749589381</t>
  </si>
  <si>
    <t>111</t>
  </si>
  <si>
    <t>784410030</t>
  </si>
  <si>
    <t>Oblepenie soklov, stykov, okrajov a iných zariadení, výšky miestnosti do 3,80 m</t>
  </si>
  <si>
    <t>-386318162</t>
  </si>
  <si>
    <t>112</t>
  </si>
  <si>
    <t>784410110</t>
  </si>
  <si>
    <t>Penetrovanie jednonásobné jemnozrnných podkladov výšky nad 3,80 m</t>
  </si>
  <si>
    <t>-554349233</t>
  </si>
  <si>
    <t>"vč.7 -  farba stien - biela "                     400,00</t>
  </si>
  <si>
    <t>"vč.7 -  strop mč.113,114,115 "              102,00</t>
  </si>
  <si>
    <t>113</t>
  </si>
  <si>
    <t>784410501</t>
  </si>
  <si>
    <t>Prebrúsenie a oprášenie hrubozrnných povrchov výšky do 3,80 m</t>
  </si>
  <si>
    <t>1730511366</t>
  </si>
  <si>
    <t>114</t>
  </si>
  <si>
    <t>784410620</t>
  </si>
  <si>
    <t>Vyrovnanie trhlín a nerovností na hrubozrnných povrchoch výšky do 3,80 m</t>
  </si>
  <si>
    <t>-895002985</t>
  </si>
  <si>
    <t>115</t>
  </si>
  <si>
    <t>784418011</t>
  </si>
  <si>
    <t>Zakrývanie otvorov, podláh a zariadení fóliou v miestnostiach alebo na schodisku</t>
  </si>
  <si>
    <t>1518914980</t>
  </si>
  <si>
    <t>116</t>
  </si>
  <si>
    <t>784418012</t>
  </si>
  <si>
    <t>Zakrývanie podláh a zariadení papierom v miestnostiach alebo na schodisku</t>
  </si>
  <si>
    <t>-474383129</t>
  </si>
  <si>
    <t>117</t>
  </si>
  <si>
    <t>784452933</t>
  </si>
  <si>
    <t>Oprava maľby z maliarskych zmesí Primalex, Farmal tónovaná dvojnásobná na hrubozrnný podklad výšky do 3,80 m</t>
  </si>
  <si>
    <t>1879965136</t>
  </si>
  <si>
    <t>118</t>
  </si>
  <si>
    <t>784498911</t>
  </si>
  <si>
    <t>Vyhladenie maliarskou sadrou jednonásobné v miestnosti alebo na schodisku do 3,80 m</t>
  </si>
  <si>
    <t>1715549941</t>
  </si>
  <si>
    <t>785</t>
  </si>
  <si>
    <t>Tapetovanie</t>
  </si>
  <si>
    <t>119</t>
  </si>
  <si>
    <t>785000210</t>
  </si>
  <si>
    <t>Lepenie tapiet  na stenu výšky do 3,80 m</t>
  </si>
  <si>
    <t>1099156007</t>
  </si>
  <si>
    <t>120</t>
  </si>
  <si>
    <t>624620000100</t>
  </si>
  <si>
    <t xml:space="preserve">Tapeta na stenu -  s vyobrazením mapy  </t>
  </si>
  <si>
    <t>-1801864122</t>
  </si>
  <si>
    <t>19*1,2 'Přepočítané koeficientom množstva</t>
  </si>
  <si>
    <t>Práce a dodávky M</t>
  </si>
  <si>
    <t>21-M</t>
  </si>
  <si>
    <t>Elektromontáže</t>
  </si>
  <si>
    <t>121</t>
  </si>
  <si>
    <t>EL - samostaná príloha</t>
  </si>
  <si>
    <t>1891524699</t>
  </si>
  <si>
    <t>HZS</t>
  </si>
  <si>
    <t>Hodinové zúčtovacie sadzby</t>
  </si>
  <si>
    <t>122</t>
  </si>
  <si>
    <t>HZS000111.S</t>
  </si>
  <si>
    <t>Stavebno montážne práce menej náročne, pomocné alebo manupulačné (Tr. 1) v rozsahu viac ako 8 hodín</t>
  </si>
  <si>
    <t>hod</t>
  </si>
  <si>
    <t>512</t>
  </si>
  <si>
    <t>1414677047</t>
  </si>
  <si>
    <t>"nepredvídané práce vyskutujuce až pri realizácii"          80,00</t>
  </si>
  <si>
    <t>123</t>
  </si>
  <si>
    <t>HZS000112.S</t>
  </si>
  <si>
    <t>Stavebno montážne práce náročnejšie, ucelené, obtiažne, rutinné (Tr. 2) v rozsahu viac ako 8 hodín náročnejšie</t>
  </si>
  <si>
    <t>-1116800323</t>
  </si>
  <si>
    <t>"nepredvídané práce vyskutujuce až pri realizácii"          30,00</t>
  </si>
  <si>
    <t>124</t>
  </si>
  <si>
    <t>HZS000113.S</t>
  </si>
  <si>
    <t>Stavebno montážne práce náročné ucelené - odborné, tvorivé remeselné (Tr. 3) v rozsahu viac ako 8 hodín</t>
  </si>
  <si>
    <t>-1506151103</t>
  </si>
  <si>
    <t>"nepredvídané práce vyskutujuce až pri realizácii"          10,00</t>
  </si>
  <si>
    <t>VRN</t>
  </si>
  <si>
    <t>Vedľajšie rozpočtové náklady</t>
  </si>
  <si>
    <t>125</t>
  </si>
  <si>
    <t>001500000</t>
  </si>
  <si>
    <t>Ostatné náklady stavby  - rezerva pri rekonštrukcii    (stavebné náklady bez profesiíí)</t>
  </si>
  <si>
    <t>1024</t>
  </si>
  <si>
    <t>-723455707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</si>
</sst>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.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8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8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49" workbookViewId="0">
      <selection activeCell="C84" sqref="C84:M8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7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8</v>
      </c>
    </row>
    <row r="5" spans="1:74" s="1" customFormat="1" ht="12" customHeight="1">
      <c r="B5" s="21"/>
      <c r="D5" s="25"/>
      <c r="K5" s="23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21"/>
      <c r="BE5" s="233" t="s">
        <v>12</v>
      </c>
      <c r="BS5" s="18" t="s">
        <v>8</v>
      </c>
    </row>
    <row r="6" spans="1:74" s="1" customFormat="1" ht="36.950000000000003" customHeight="1">
      <c r="B6" s="21"/>
      <c r="D6" s="27" t="s">
        <v>13</v>
      </c>
      <c r="K6" s="237" t="s">
        <v>14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21"/>
      <c r="BE6" s="234"/>
      <c r="BS6" s="18" t="s">
        <v>8</v>
      </c>
    </row>
    <row r="7" spans="1:74" s="1" customFormat="1" ht="12" customHeight="1">
      <c r="B7" s="21"/>
      <c r="D7" s="28" t="s">
        <v>15</v>
      </c>
      <c r="K7" s="26" t="s">
        <v>1</v>
      </c>
      <c r="AK7" s="28" t="s">
        <v>16</v>
      </c>
      <c r="AN7" s="26" t="s">
        <v>1</v>
      </c>
      <c r="AR7" s="21"/>
      <c r="BE7" s="234"/>
      <c r="BS7" s="18" t="s">
        <v>8</v>
      </c>
    </row>
    <row r="8" spans="1:74" s="1" customFormat="1" ht="12" customHeight="1">
      <c r="B8" s="21"/>
      <c r="D8" s="28" t="s">
        <v>17</v>
      </c>
      <c r="K8" s="26" t="s">
        <v>18</v>
      </c>
      <c r="AK8" s="28" t="s">
        <v>19</v>
      </c>
      <c r="AN8" s="204">
        <v>44131</v>
      </c>
      <c r="AR8" s="21"/>
      <c r="BE8" s="234"/>
      <c r="BS8" s="18" t="s">
        <v>6</v>
      </c>
    </row>
    <row r="9" spans="1:74" s="1" customFormat="1" ht="14.45" customHeight="1">
      <c r="B9" s="21"/>
      <c r="AR9" s="21"/>
      <c r="BE9" s="234"/>
      <c r="BS9" s="18" t="s">
        <v>6</v>
      </c>
    </row>
    <row r="10" spans="1:74" s="1" customFormat="1" ht="12" customHeight="1">
      <c r="B10" s="21"/>
      <c r="D10" s="28" t="s">
        <v>20</v>
      </c>
      <c r="AK10" s="28" t="s">
        <v>21</v>
      </c>
      <c r="AN10" s="26" t="s">
        <v>1</v>
      </c>
      <c r="AR10" s="21"/>
      <c r="BE10" s="234"/>
      <c r="BS10" s="18" t="s">
        <v>8</v>
      </c>
    </row>
    <row r="11" spans="1:74" s="1" customFormat="1" ht="18.399999999999999" customHeight="1">
      <c r="B11" s="21"/>
      <c r="E11" s="26" t="s">
        <v>22</v>
      </c>
      <c r="AK11" s="28" t="s">
        <v>23</v>
      </c>
      <c r="AN11" s="26" t="s">
        <v>1</v>
      </c>
      <c r="AR11" s="21"/>
      <c r="BE11" s="234"/>
      <c r="BS11" s="18" t="s">
        <v>8</v>
      </c>
    </row>
    <row r="12" spans="1:74" s="1" customFormat="1" ht="6.95" customHeight="1">
      <c r="B12" s="21"/>
      <c r="AR12" s="21"/>
      <c r="BE12" s="234"/>
      <c r="BS12" s="18" t="s">
        <v>8</v>
      </c>
    </row>
    <row r="13" spans="1:74" s="1" customFormat="1" ht="12" customHeight="1">
      <c r="B13" s="21"/>
      <c r="D13" s="28" t="s">
        <v>24</v>
      </c>
      <c r="AK13" s="28" t="s">
        <v>21</v>
      </c>
      <c r="AN13" s="30" t="s">
        <v>25</v>
      </c>
      <c r="AR13" s="21"/>
      <c r="BE13" s="234"/>
      <c r="BS13" s="18" t="s">
        <v>6</v>
      </c>
    </row>
    <row r="14" spans="1:74" ht="12.75">
      <c r="B14" s="21"/>
      <c r="E14" s="238" t="s">
        <v>25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8" t="s">
        <v>23</v>
      </c>
      <c r="AN14" s="30" t="s">
        <v>25</v>
      </c>
      <c r="AR14" s="21"/>
      <c r="BE14" s="234"/>
      <c r="BS14" s="18" t="s">
        <v>6</v>
      </c>
    </row>
    <row r="15" spans="1:74" s="1" customFormat="1" ht="6.95" customHeight="1">
      <c r="B15" s="21"/>
      <c r="AR15" s="21"/>
      <c r="BE15" s="234"/>
      <c r="BS15" s="18" t="s">
        <v>3</v>
      </c>
    </row>
    <row r="16" spans="1:74" s="1" customFormat="1" ht="12" customHeight="1">
      <c r="B16" s="21"/>
      <c r="D16" s="28" t="s">
        <v>26</v>
      </c>
      <c r="AK16" s="28" t="s">
        <v>21</v>
      </c>
      <c r="AN16" s="26" t="s">
        <v>1</v>
      </c>
      <c r="AR16" s="21"/>
      <c r="BE16" s="234"/>
      <c r="BS16" s="18" t="s">
        <v>3</v>
      </c>
    </row>
    <row r="17" spans="1:71" s="1" customFormat="1" ht="18.399999999999999" customHeight="1">
      <c r="B17" s="21"/>
      <c r="E17" s="26" t="s">
        <v>27</v>
      </c>
      <c r="AK17" s="28" t="s">
        <v>23</v>
      </c>
      <c r="AN17" s="26" t="s">
        <v>1</v>
      </c>
      <c r="AR17" s="21"/>
      <c r="BE17" s="234"/>
      <c r="BS17" s="18" t="s">
        <v>3</v>
      </c>
    </row>
    <row r="18" spans="1:71" s="1" customFormat="1" ht="6.95" customHeight="1">
      <c r="B18" s="21"/>
      <c r="AR18" s="21"/>
      <c r="BE18" s="234"/>
      <c r="BS18" s="18" t="s">
        <v>28</v>
      </c>
    </row>
    <row r="19" spans="1:71" s="1" customFormat="1" ht="12" customHeight="1">
      <c r="B19" s="21"/>
      <c r="D19" s="28" t="s">
        <v>29</v>
      </c>
      <c r="AK19" s="28" t="s">
        <v>21</v>
      </c>
      <c r="AN19" s="26" t="s">
        <v>1</v>
      </c>
      <c r="AR19" s="21"/>
      <c r="BE19" s="234"/>
      <c r="BS19" s="18" t="s">
        <v>28</v>
      </c>
    </row>
    <row r="20" spans="1:71" s="1" customFormat="1" ht="18.399999999999999" customHeight="1">
      <c r="B20" s="21"/>
      <c r="E20" s="26" t="s">
        <v>30</v>
      </c>
      <c r="AK20" s="28" t="s">
        <v>23</v>
      </c>
      <c r="AN20" s="26" t="s">
        <v>1</v>
      </c>
      <c r="AR20" s="21"/>
      <c r="BE20" s="234"/>
      <c r="BS20" s="18" t="s">
        <v>31</v>
      </c>
    </row>
    <row r="21" spans="1:71" s="1" customFormat="1" ht="6.95" customHeight="1">
      <c r="B21" s="21"/>
      <c r="AR21" s="21"/>
      <c r="BE21" s="234"/>
    </row>
    <row r="22" spans="1:71" s="1" customFormat="1" ht="12" customHeight="1">
      <c r="B22" s="21"/>
      <c r="D22" s="28" t="s">
        <v>32</v>
      </c>
      <c r="AR22" s="21"/>
      <c r="BE22" s="234"/>
    </row>
    <row r="23" spans="1:71" s="1" customFormat="1" ht="16.5" customHeight="1">
      <c r="B23" s="21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21"/>
      <c r="BE23" s="234"/>
    </row>
    <row r="24" spans="1:71" s="1" customFormat="1" ht="6.95" customHeight="1">
      <c r="B24" s="21"/>
      <c r="AR24" s="21"/>
      <c r="BE24" s="234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4"/>
    </row>
    <row r="26" spans="1:71" s="2" customFormat="1" ht="25.9" customHeight="1">
      <c r="A26" s="33"/>
      <c r="B26" s="34"/>
      <c r="C26" s="33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1">
        <f>ROUND(AG94,2)</f>
        <v>0</v>
      </c>
      <c r="AL26" s="242"/>
      <c r="AM26" s="242"/>
      <c r="AN26" s="242"/>
      <c r="AO26" s="242"/>
      <c r="AP26" s="33"/>
      <c r="AQ26" s="33"/>
      <c r="AR26" s="34"/>
      <c r="BE26" s="234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4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3" t="s">
        <v>34</v>
      </c>
      <c r="M28" s="243"/>
      <c r="N28" s="243"/>
      <c r="O28" s="243"/>
      <c r="P28" s="243"/>
      <c r="Q28" s="33"/>
      <c r="R28" s="33"/>
      <c r="S28" s="33"/>
      <c r="T28" s="33"/>
      <c r="U28" s="33"/>
      <c r="V28" s="33"/>
      <c r="W28" s="243" t="s">
        <v>35</v>
      </c>
      <c r="X28" s="243"/>
      <c r="Y28" s="243"/>
      <c r="Z28" s="243"/>
      <c r="AA28" s="243"/>
      <c r="AB28" s="243"/>
      <c r="AC28" s="243"/>
      <c r="AD28" s="243"/>
      <c r="AE28" s="243"/>
      <c r="AF28" s="33"/>
      <c r="AG28" s="33"/>
      <c r="AH28" s="33"/>
      <c r="AI28" s="33"/>
      <c r="AJ28" s="33"/>
      <c r="AK28" s="243" t="s">
        <v>36</v>
      </c>
      <c r="AL28" s="243"/>
      <c r="AM28" s="243"/>
      <c r="AN28" s="243"/>
      <c r="AO28" s="243"/>
      <c r="AP28" s="33"/>
      <c r="AQ28" s="33"/>
      <c r="AR28" s="34"/>
      <c r="BE28" s="234"/>
    </row>
    <row r="29" spans="1:71" s="3" customFormat="1" ht="14.45" customHeight="1">
      <c r="B29" s="38"/>
      <c r="D29" s="28" t="s">
        <v>37</v>
      </c>
      <c r="F29" s="28" t="s">
        <v>38</v>
      </c>
      <c r="L29" s="228">
        <v>0.2</v>
      </c>
      <c r="M29" s="227"/>
      <c r="N29" s="227"/>
      <c r="O29" s="227"/>
      <c r="P29" s="227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K29" s="226">
        <f>ROUND(AV94, 2)</f>
        <v>0</v>
      </c>
      <c r="AL29" s="227"/>
      <c r="AM29" s="227"/>
      <c r="AN29" s="227"/>
      <c r="AO29" s="227"/>
      <c r="AR29" s="38"/>
      <c r="BE29" s="235"/>
    </row>
    <row r="30" spans="1:71" s="3" customFormat="1" ht="14.45" customHeight="1">
      <c r="B30" s="38"/>
      <c r="F30" s="28" t="s">
        <v>39</v>
      </c>
      <c r="L30" s="228">
        <v>0.2</v>
      </c>
      <c r="M30" s="227"/>
      <c r="N30" s="227"/>
      <c r="O30" s="227"/>
      <c r="P30" s="227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K30" s="226">
        <f>ROUND(AW94, 2)</f>
        <v>0</v>
      </c>
      <c r="AL30" s="227"/>
      <c r="AM30" s="227"/>
      <c r="AN30" s="227"/>
      <c r="AO30" s="227"/>
      <c r="AR30" s="38"/>
      <c r="BE30" s="235"/>
    </row>
    <row r="31" spans="1:71" s="3" customFormat="1" ht="14.45" hidden="1" customHeight="1">
      <c r="B31" s="38"/>
      <c r="F31" s="28" t="s">
        <v>40</v>
      </c>
      <c r="L31" s="228">
        <v>0.2</v>
      </c>
      <c r="M31" s="227"/>
      <c r="N31" s="227"/>
      <c r="O31" s="227"/>
      <c r="P31" s="227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K31" s="226">
        <v>0</v>
      </c>
      <c r="AL31" s="227"/>
      <c r="AM31" s="227"/>
      <c r="AN31" s="227"/>
      <c r="AO31" s="227"/>
      <c r="AR31" s="38"/>
      <c r="BE31" s="235"/>
    </row>
    <row r="32" spans="1:71" s="3" customFormat="1" ht="14.45" hidden="1" customHeight="1">
      <c r="B32" s="38"/>
      <c r="F32" s="28" t="s">
        <v>41</v>
      </c>
      <c r="L32" s="228">
        <v>0.2</v>
      </c>
      <c r="M32" s="227"/>
      <c r="N32" s="227"/>
      <c r="O32" s="227"/>
      <c r="P32" s="227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6">
        <v>0</v>
      </c>
      <c r="AL32" s="227"/>
      <c r="AM32" s="227"/>
      <c r="AN32" s="227"/>
      <c r="AO32" s="227"/>
      <c r="AR32" s="38"/>
      <c r="BE32" s="235"/>
    </row>
    <row r="33" spans="1:57" s="3" customFormat="1" ht="14.45" hidden="1" customHeight="1">
      <c r="B33" s="38"/>
      <c r="F33" s="28" t="s">
        <v>42</v>
      </c>
      <c r="L33" s="228">
        <v>0</v>
      </c>
      <c r="M33" s="227"/>
      <c r="N33" s="227"/>
      <c r="O33" s="227"/>
      <c r="P33" s="227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K33" s="226">
        <v>0</v>
      </c>
      <c r="AL33" s="227"/>
      <c r="AM33" s="227"/>
      <c r="AN33" s="227"/>
      <c r="AO33" s="227"/>
      <c r="AR33" s="38"/>
      <c r="BE33" s="235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4"/>
    </row>
    <row r="35" spans="1:57" s="2" customFormat="1" ht="25.9" customHeight="1">
      <c r="A35" s="33"/>
      <c r="B35" s="34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29" t="s">
        <v>45</v>
      </c>
      <c r="Y35" s="230"/>
      <c r="Z35" s="230"/>
      <c r="AA35" s="230"/>
      <c r="AB35" s="230"/>
      <c r="AC35" s="41"/>
      <c r="AD35" s="41"/>
      <c r="AE35" s="41"/>
      <c r="AF35" s="41"/>
      <c r="AG35" s="41"/>
      <c r="AH35" s="41"/>
      <c r="AI35" s="41"/>
      <c r="AJ35" s="41"/>
      <c r="AK35" s="231">
        <f>SUM(AK26:AK33)</f>
        <v>0</v>
      </c>
      <c r="AL35" s="230"/>
      <c r="AM35" s="230"/>
      <c r="AN35" s="230"/>
      <c r="AO35" s="232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47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48</v>
      </c>
      <c r="AI60" s="36"/>
      <c r="AJ60" s="36"/>
      <c r="AK60" s="36"/>
      <c r="AL60" s="36"/>
      <c r="AM60" s="46" t="s">
        <v>49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51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48</v>
      </c>
      <c r="AI75" s="36"/>
      <c r="AJ75" s="36"/>
      <c r="AK75" s="36"/>
      <c r="AL75" s="36"/>
      <c r="AM75" s="46" t="s">
        <v>49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/>
      <c r="AR84" s="52"/>
    </row>
    <row r="85" spans="1:91" s="5" customFormat="1" ht="36.950000000000003" customHeight="1">
      <c r="B85" s="53"/>
      <c r="C85" s="54" t="s">
        <v>13</v>
      </c>
      <c r="L85" s="217" t="str">
        <f>K6</f>
        <v>Realizačné prehĺbenie projektu interieru informačného centra Univerzity Komenského v Bratislave</v>
      </c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/>
      <c r="AH85" s="218"/>
      <c r="AI85" s="218"/>
      <c r="AJ85" s="218"/>
      <c r="AK85" s="218"/>
      <c r="AL85" s="218"/>
      <c r="AM85" s="218"/>
      <c r="AN85" s="218"/>
      <c r="AO85" s="218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17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Štúrova ulica č.9, Bratislava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19</v>
      </c>
      <c r="AJ87" s="33"/>
      <c r="AK87" s="33"/>
      <c r="AL87" s="33"/>
      <c r="AM87" s="219">
        <f>IF(AN8= "","",AN8)</f>
        <v>44131</v>
      </c>
      <c r="AN87" s="219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20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Univerzita komenského v Bratislave, rektorát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26</v>
      </c>
      <c r="AJ89" s="33"/>
      <c r="AK89" s="33"/>
      <c r="AL89" s="33"/>
      <c r="AM89" s="220" t="str">
        <f>IF(E17="","",E17)</f>
        <v>Ing.arch Milan Andráš</v>
      </c>
      <c r="AN89" s="221"/>
      <c r="AO89" s="221"/>
      <c r="AP89" s="221"/>
      <c r="AQ89" s="33"/>
      <c r="AR89" s="34"/>
      <c r="AS89" s="222" t="s">
        <v>53</v>
      </c>
      <c r="AT89" s="223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24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29</v>
      </c>
      <c r="AJ90" s="33"/>
      <c r="AK90" s="33"/>
      <c r="AL90" s="33"/>
      <c r="AM90" s="220" t="str">
        <f>IF(E20="","",E20)</f>
        <v>Ing.arch. Andráš</v>
      </c>
      <c r="AN90" s="221"/>
      <c r="AO90" s="221"/>
      <c r="AP90" s="221"/>
      <c r="AQ90" s="33"/>
      <c r="AR90" s="34"/>
      <c r="AS90" s="224"/>
      <c r="AT90" s="225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4"/>
      <c r="AT91" s="225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07" t="s">
        <v>54</v>
      </c>
      <c r="D92" s="208"/>
      <c r="E92" s="208"/>
      <c r="F92" s="208"/>
      <c r="G92" s="208"/>
      <c r="H92" s="61"/>
      <c r="I92" s="209" t="s">
        <v>55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56</v>
      </c>
      <c r="AH92" s="208"/>
      <c r="AI92" s="208"/>
      <c r="AJ92" s="208"/>
      <c r="AK92" s="208"/>
      <c r="AL92" s="208"/>
      <c r="AM92" s="208"/>
      <c r="AN92" s="209" t="s">
        <v>57</v>
      </c>
      <c r="AO92" s="208"/>
      <c r="AP92" s="211"/>
      <c r="AQ92" s="62" t="s">
        <v>58</v>
      </c>
      <c r="AR92" s="34"/>
      <c r="AS92" s="63" t="s">
        <v>59</v>
      </c>
      <c r="AT92" s="64" t="s">
        <v>60</v>
      </c>
      <c r="AU92" s="64" t="s">
        <v>61</v>
      </c>
      <c r="AV92" s="64" t="s">
        <v>62</v>
      </c>
      <c r="AW92" s="64" t="s">
        <v>63</v>
      </c>
      <c r="AX92" s="64" t="s">
        <v>64</v>
      </c>
      <c r="AY92" s="64" t="s">
        <v>65</v>
      </c>
      <c r="AZ92" s="64" t="s">
        <v>66</v>
      </c>
      <c r="BA92" s="64" t="s">
        <v>67</v>
      </c>
      <c r="BB92" s="64" t="s">
        <v>68</v>
      </c>
      <c r="BC92" s="64" t="s">
        <v>69</v>
      </c>
      <c r="BD92" s="65" t="s">
        <v>70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71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5">
        <f>ROUND(AG95,2)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72</v>
      </c>
      <c r="BT94" s="78" t="s">
        <v>73</v>
      </c>
      <c r="BU94" s="79" t="s">
        <v>74</v>
      </c>
      <c r="BV94" s="78" t="s">
        <v>75</v>
      </c>
      <c r="BW94" s="78" t="s">
        <v>4</v>
      </c>
      <c r="BX94" s="78" t="s">
        <v>76</v>
      </c>
      <c r="CL94" s="78" t="s">
        <v>1</v>
      </c>
    </row>
    <row r="95" spans="1:91" s="7" customFormat="1" ht="24.75" customHeight="1">
      <c r="A95" s="80" t="s">
        <v>77</v>
      </c>
      <c r="B95" s="81"/>
      <c r="C95" s="82"/>
      <c r="D95" s="214" t="s">
        <v>78</v>
      </c>
      <c r="E95" s="214"/>
      <c r="F95" s="214"/>
      <c r="G95" s="214"/>
      <c r="H95" s="214"/>
      <c r="I95" s="83"/>
      <c r="J95" s="214" t="s">
        <v>79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'U K - Info centrum UK, Št...'!J30</f>
        <v>0</v>
      </c>
      <c r="AH95" s="213"/>
      <c r="AI95" s="213"/>
      <c r="AJ95" s="213"/>
      <c r="AK95" s="213"/>
      <c r="AL95" s="213"/>
      <c r="AM95" s="213"/>
      <c r="AN95" s="212">
        <f>SUM(AG95,AT95)</f>
        <v>0</v>
      </c>
      <c r="AO95" s="213"/>
      <c r="AP95" s="213"/>
      <c r="AQ95" s="84" t="s">
        <v>80</v>
      </c>
      <c r="AR95" s="81"/>
      <c r="AS95" s="85">
        <v>0</v>
      </c>
      <c r="AT95" s="86">
        <f>ROUND(SUM(AV95:AW95),2)</f>
        <v>0</v>
      </c>
      <c r="AU95" s="87">
        <f>'U K - Info centrum UK, Št...'!P143</f>
        <v>0</v>
      </c>
      <c r="AV95" s="86">
        <f>'U K - Info centrum UK, Št...'!J33</f>
        <v>0</v>
      </c>
      <c r="AW95" s="86">
        <f>'U K - Info centrum UK, Št...'!J34</f>
        <v>0</v>
      </c>
      <c r="AX95" s="86">
        <f>'U K - Info centrum UK, Št...'!J35</f>
        <v>0</v>
      </c>
      <c r="AY95" s="86">
        <f>'U K - Info centrum UK, Št...'!J36</f>
        <v>0</v>
      </c>
      <c r="AZ95" s="86">
        <f>'U K - Info centrum UK, Št...'!F33</f>
        <v>0</v>
      </c>
      <c r="BA95" s="86">
        <f>'U K - Info centrum UK, Št...'!F34</f>
        <v>0</v>
      </c>
      <c r="BB95" s="86">
        <f>'U K - Info centrum UK, Št...'!F35</f>
        <v>0</v>
      </c>
      <c r="BC95" s="86">
        <f>'U K - Info centrum UK, Št...'!F36</f>
        <v>0</v>
      </c>
      <c r="BD95" s="88">
        <f>'U K - Info centrum UK, Št...'!F37</f>
        <v>0</v>
      </c>
      <c r="BT95" s="89" t="s">
        <v>81</v>
      </c>
      <c r="BV95" s="89" t="s">
        <v>75</v>
      </c>
      <c r="BW95" s="89" t="s">
        <v>82</v>
      </c>
      <c r="BX95" s="89" t="s">
        <v>4</v>
      </c>
      <c r="CL95" s="89" t="s">
        <v>1</v>
      </c>
      <c r="CM95" s="89" t="s">
        <v>73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U K - Info centrum UK, Š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08"/>
  <sheetViews>
    <sheetView showGridLines="0" tabSelected="1" topLeftCell="A77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73</v>
      </c>
    </row>
    <row r="4" spans="1:46" s="1" customFormat="1" ht="24.95" customHeight="1">
      <c r="B4" s="21"/>
      <c r="D4" s="22" t="s">
        <v>83</v>
      </c>
      <c r="L4" s="21"/>
      <c r="M4" s="90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13</v>
      </c>
      <c r="L6" s="21"/>
    </row>
    <row r="7" spans="1:46" s="1" customFormat="1" ht="23.25" customHeight="1">
      <c r="B7" s="21"/>
      <c r="E7" s="245" t="str">
        <f>'Rekapitulácia stavby'!K6</f>
        <v>Realizačné prehĺbenie projektu interieru informačného centra Univerzity Komenského v Bratislave</v>
      </c>
      <c r="F7" s="246"/>
      <c r="G7" s="246"/>
      <c r="H7" s="246"/>
      <c r="L7" s="21"/>
    </row>
    <row r="8" spans="1:46" s="2" customFormat="1" ht="12" customHeight="1">
      <c r="A8" s="33"/>
      <c r="B8" s="34"/>
      <c r="C8" s="33"/>
      <c r="D8" s="28" t="s">
        <v>84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7" t="s">
        <v>85</v>
      </c>
      <c r="F9" s="244"/>
      <c r="G9" s="244"/>
      <c r="H9" s="24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15</v>
      </c>
      <c r="E11" s="33"/>
      <c r="F11" s="26" t="s">
        <v>1</v>
      </c>
      <c r="G11" s="33"/>
      <c r="H11" s="33"/>
      <c r="I11" s="28" t="s">
        <v>16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17</v>
      </c>
      <c r="E12" s="33"/>
      <c r="F12" s="26" t="s">
        <v>18</v>
      </c>
      <c r="G12" s="33"/>
      <c r="H12" s="33"/>
      <c r="I12" s="28" t="s">
        <v>19</v>
      </c>
      <c r="J12" s="56">
        <f>'Rekapitulácia stavby'!AN8</f>
        <v>44131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33"/>
      <c r="G14" s="33"/>
      <c r="H14" s="33"/>
      <c r="I14" s="28" t="s">
        <v>21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22</v>
      </c>
      <c r="F15" s="33"/>
      <c r="G15" s="33"/>
      <c r="H15" s="33"/>
      <c r="I15" s="28" t="s">
        <v>23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24</v>
      </c>
      <c r="E17" s="33"/>
      <c r="F17" s="33"/>
      <c r="G17" s="33"/>
      <c r="H17" s="33"/>
      <c r="I17" s="28" t="s">
        <v>21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47" t="str">
        <f>'Rekapitulácia stavby'!E14</f>
        <v>Vyplň údaj</v>
      </c>
      <c r="F18" s="236"/>
      <c r="G18" s="236"/>
      <c r="H18" s="236"/>
      <c r="I18" s="28" t="s">
        <v>23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26</v>
      </c>
      <c r="E20" s="33"/>
      <c r="F20" s="33"/>
      <c r="G20" s="33"/>
      <c r="H20" s="33"/>
      <c r="I20" s="28" t="s">
        <v>21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27</v>
      </c>
      <c r="F21" s="33"/>
      <c r="G21" s="33"/>
      <c r="H21" s="33"/>
      <c r="I21" s="28" t="s">
        <v>23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29</v>
      </c>
      <c r="E23" s="33"/>
      <c r="F23" s="33"/>
      <c r="G23" s="33"/>
      <c r="H23" s="33"/>
      <c r="I23" s="28" t="s">
        <v>21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30</v>
      </c>
      <c r="F24" s="33"/>
      <c r="G24" s="33"/>
      <c r="H24" s="33"/>
      <c r="I24" s="28" t="s">
        <v>23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1"/>
      <c r="B27" s="92"/>
      <c r="C27" s="91"/>
      <c r="D27" s="91"/>
      <c r="E27" s="240" t="s">
        <v>1</v>
      </c>
      <c r="F27" s="240"/>
      <c r="G27" s="240"/>
      <c r="H27" s="24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4" t="s">
        <v>33</v>
      </c>
      <c r="E30" s="33"/>
      <c r="F30" s="33"/>
      <c r="G30" s="33"/>
      <c r="H30" s="33"/>
      <c r="I30" s="33"/>
      <c r="J30" s="72">
        <f>ROUND(J143,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35</v>
      </c>
      <c r="G32" s="33"/>
      <c r="H32" s="33"/>
      <c r="I32" s="37" t="s">
        <v>34</v>
      </c>
      <c r="J32" s="37" t="s">
        <v>36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5" t="s">
        <v>37</v>
      </c>
      <c r="E33" s="28" t="s">
        <v>38</v>
      </c>
      <c r="F33" s="96">
        <f>ROUND((SUM(BE143:BE507)),  2)</f>
        <v>0</v>
      </c>
      <c r="G33" s="33"/>
      <c r="H33" s="33"/>
      <c r="I33" s="97">
        <v>0.2</v>
      </c>
      <c r="J33" s="96">
        <f>ROUND(((SUM(BE143:BE507))*I33),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39</v>
      </c>
      <c r="F34" s="96">
        <f>ROUND((SUM(BF143:BF507)),  2)</f>
        <v>0</v>
      </c>
      <c r="G34" s="33"/>
      <c r="H34" s="33"/>
      <c r="I34" s="97">
        <v>0.2</v>
      </c>
      <c r="J34" s="96">
        <f>ROUND(((SUM(BF143:BF507))*I34),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40</v>
      </c>
      <c r="F35" s="96">
        <f>ROUND((SUM(BG143:BG507)),  2)</f>
        <v>0</v>
      </c>
      <c r="G35" s="33"/>
      <c r="H35" s="33"/>
      <c r="I35" s="97">
        <v>0.2</v>
      </c>
      <c r="J35" s="9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41</v>
      </c>
      <c r="F36" s="96">
        <f>ROUND((SUM(BH143:BH507)),  2)</f>
        <v>0</v>
      </c>
      <c r="G36" s="33"/>
      <c r="H36" s="33"/>
      <c r="I36" s="97">
        <v>0.2</v>
      </c>
      <c r="J36" s="96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96">
        <f>ROUND((SUM(BI143:BI507)),  2)</f>
        <v>0</v>
      </c>
      <c r="G37" s="33"/>
      <c r="H37" s="33"/>
      <c r="I37" s="97">
        <v>0</v>
      </c>
      <c r="J37" s="9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8"/>
      <c r="D39" s="99" t="s">
        <v>43</v>
      </c>
      <c r="E39" s="61"/>
      <c r="F39" s="61"/>
      <c r="G39" s="100" t="s">
        <v>44</v>
      </c>
      <c r="H39" s="101" t="s">
        <v>45</v>
      </c>
      <c r="I39" s="61"/>
      <c r="J39" s="102">
        <f>SUM(J30:J37)</f>
        <v>0</v>
      </c>
      <c r="K39" s="10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48</v>
      </c>
      <c r="E61" s="36"/>
      <c r="F61" s="104" t="s">
        <v>49</v>
      </c>
      <c r="G61" s="46" t="s">
        <v>48</v>
      </c>
      <c r="H61" s="36"/>
      <c r="I61" s="36"/>
      <c r="J61" s="105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48</v>
      </c>
      <c r="E76" s="36"/>
      <c r="F76" s="104" t="s">
        <v>49</v>
      </c>
      <c r="G76" s="46" t="s">
        <v>48</v>
      </c>
      <c r="H76" s="36"/>
      <c r="I76" s="36"/>
      <c r="J76" s="105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13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3.25" customHeight="1">
      <c r="A85" s="33"/>
      <c r="B85" s="34"/>
      <c r="C85" s="33"/>
      <c r="D85" s="33"/>
      <c r="E85" s="245" t="str">
        <f>E7</f>
        <v>Realizačné prehĺbenie projektu interieru informačného centra Univerzity Komenského v Bratislave</v>
      </c>
      <c r="F85" s="246"/>
      <c r="G85" s="246"/>
      <c r="H85" s="24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7" t="str">
        <f>E9</f>
        <v>U K - Info centrum UK, Štúrova ulica č.9, Bratislava</v>
      </c>
      <c r="F87" s="244"/>
      <c r="G87" s="244"/>
      <c r="H87" s="24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17</v>
      </c>
      <c r="D89" s="33"/>
      <c r="E89" s="33"/>
      <c r="F89" s="26" t="str">
        <f>F12</f>
        <v>Štúrova ulica č.9, Bratislava</v>
      </c>
      <c r="G89" s="33"/>
      <c r="H89" s="33"/>
      <c r="I89" s="28" t="s">
        <v>19</v>
      </c>
      <c r="J89" s="56">
        <f>IF(J12="","",J12)</f>
        <v>44131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20</v>
      </c>
      <c r="D91" s="33"/>
      <c r="E91" s="33"/>
      <c r="F91" s="26" t="str">
        <f>E15</f>
        <v>Univerzita komenského v Bratislave, rektorát</v>
      </c>
      <c r="G91" s="33"/>
      <c r="H91" s="33"/>
      <c r="I91" s="28" t="s">
        <v>26</v>
      </c>
      <c r="J91" s="31" t="str">
        <f>E21</f>
        <v>Ing.arch Milan Andráš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24</v>
      </c>
      <c r="D92" s="33"/>
      <c r="E92" s="33"/>
      <c r="F92" s="26" t="str">
        <f>IF(E18="","",E18)</f>
        <v>Vyplň údaj</v>
      </c>
      <c r="G92" s="33"/>
      <c r="H92" s="33"/>
      <c r="I92" s="28" t="s">
        <v>29</v>
      </c>
      <c r="J92" s="31" t="str">
        <f>E24</f>
        <v>Ing.arch. Andráš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6" t="s">
        <v>87</v>
      </c>
      <c r="D94" s="98"/>
      <c r="E94" s="98"/>
      <c r="F94" s="98"/>
      <c r="G94" s="98"/>
      <c r="H94" s="98"/>
      <c r="I94" s="98"/>
      <c r="J94" s="107" t="s">
        <v>88</v>
      </c>
      <c r="K94" s="98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08" t="s">
        <v>89</v>
      </c>
      <c r="D96" s="33"/>
      <c r="E96" s="33"/>
      <c r="F96" s="33"/>
      <c r="G96" s="33"/>
      <c r="H96" s="33"/>
      <c r="I96" s="33"/>
      <c r="J96" s="72">
        <f>J143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90</v>
      </c>
    </row>
    <row r="97" spans="2:12" s="9" customFormat="1" ht="24.95" customHeight="1">
      <c r="B97" s="109"/>
      <c r="D97" s="110" t="s">
        <v>91</v>
      </c>
      <c r="E97" s="111"/>
      <c r="F97" s="111"/>
      <c r="G97" s="111"/>
      <c r="H97" s="111"/>
      <c r="I97" s="111"/>
      <c r="J97" s="112">
        <f>J144</f>
        <v>0</v>
      </c>
      <c r="L97" s="109"/>
    </row>
    <row r="98" spans="2:12" s="10" customFormat="1" ht="19.899999999999999" customHeight="1">
      <c r="B98" s="113"/>
      <c r="D98" s="114" t="s">
        <v>92</v>
      </c>
      <c r="E98" s="115"/>
      <c r="F98" s="115"/>
      <c r="G98" s="115"/>
      <c r="H98" s="115"/>
      <c r="I98" s="115"/>
      <c r="J98" s="116">
        <f>J145</f>
        <v>0</v>
      </c>
      <c r="L98" s="113"/>
    </row>
    <row r="99" spans="2:12" s="10" customFormat="1" ht="19.899999999999999" customHeight="1">
      <c r="B99" s="113"/>
      <c r="D99" s="114" t="s">
        <v>93</v>
      </c>
      <c r="E99" s="115"/>
      <c r="F99" s="115"/>
      <c r="G99" s="115"/>
      <c r="H99" s="115"/>
      <c r="I99" s="115"/>
      <c r="J99" s="116">
        <f>J158</f>
        <v>0</v>
      </c>
      <c r="L99" s="113"/>
    </row>
    <row r="100" spans="2:12" s="10" customFormat="1" ht="19.899999999999999" customHeight="1">
      <c r="B100" s="113"/>
      <c r="D100" s="114" t="s">
        <v>94</v>
      </c>
      <c r="E100" s="115"/>
      <c r="F100" s="115"/>
      <c r="G100" s="115"/>
      <c r="H100" s="115"/>
      <c r="I100" s="115"/>
      <c r="J100" s="116">
        <f>J188</f>
        <v>0</v>
      </c>
      <c r="L100" s="113"/>
    </row>
    <row r="101" spans="2:12" s="10" customFormat="1" ht="19.899999999999999" customHeight="1">
      <c r="B101" s="113"/>
      <c r="D101" s="114" t="s">
        <v>95</v>
      </c>
      <c r="E101" s="115"/>
      <c r="F101" s="115"/>
      <c r="G101" s="115"/>
      <c r="H101" s="115"/>
      <c r="I101" s="115"/>
      <c r="J101" s="116">
        <f>J232</f>
        <v>0</v>
      </c>
      <c r="L101" s="113"/>
    </row>
    <row r="102" spans="2:12" s="10" customFormat="1" ht="19.899999999999999" customHeight="1">
      <c r="B102" s="113"/>
      <c r="D102" s="114" t="s">
        <v>96</v>
      </c>
      <c r="E102" s="115"/>
      <c r="F102" s="115"/>
      <c r="G102" s="115"/>
      <c r="H102" s="115"/>
      <c r="I102" s="115"/>
      <c r="J102" s="116">
        <f>J234</f>
        <v>0</v>
      </c>
      <c r="L102" s="113"/>
    </row>
    <row r="103" spans="2:12" s="9" customFormat="1" ht="24.95" customHeight="1">
      <c r="B103" s="109"/>
      <c r="D103" s="110" t="s">
        <v>97</v>
      </c>
      <c r="E103" s="111"/>
      <c r="F103" s="111"/>
      <c r="G103" s="111"/>
      <c r="H103" s="111"/>
      <c r="I103" s="111"/>
      <c r="J103" s="112">
        <f>J239</f>
        <v>0</v>
      </c>
      <c r="L103" s="109"/>
    </row>
    <row r="104" spans="2:12" s="10" customFormat="1" ht="19.899999999999999" customHeight="1">
      <c r="B104" s="113"/>
      <c r="D104" s="114" t="s">
        <v>98</v>
      </c>
      <c r="E104" s="115"/>
      <c r="F104" s="115"/>
      <c r="G104" s="115"/>
      <c r="H104" s="115"/>
      <c r="I104" s="115"/>
      <c r="J104" s="116">
        <f>J240</f>
        <v>0</v>
      </c>
      <c r="L104" s="113"/>
    </row>
    <row r="105" spans="2:12" s="10" customFormat="1" ht="19.899999999999999" customHeight="1">
      <c r="B105" s="113"/>
      <c r="D105" s="114" t="s">
        <v>99</v>
      </c>
      <c r="E105" s="115"/>
      <c r="F105" s="115"/>
      <c r="G105" s="115"/>
      <c r="H105" s="115"/>
      <c r="I105" s="115"/>
      <c r="J105" s="116">
        <f>J246</f>
        <v>0</v>
      </c>
      <c r="L105" s="113"/>
    </row>
    <row r="106" spans="2:12" s="10" customFormat="1" ht="19.899999999999999" customHeight="1">
      <c r="B106" s="113"/>
      <c r="D106" s="114" t="s">
        <v>100</v>
      </c>
      <c r="E106" s="115"/>
      <c r="F106" s="115"/>
      <c r="G106" s="115"/>
      <c r="H106" s="115"/>
      <c r="I106" s="115"/>
      <c r="J106" s="116">
        <f>J248</f>
        <v>0</v>
      </c>
      <c r="L106" s="113"/>
    </row>
    <row r="107" spans="2:12" s="10" customFormat="1" ht="19.899999999999999" customHeight="1">
      <c r="B107" s="113"/>
      <c r="D107" s="114" t="s">
        <v>101</v>
      </c>
      <c r="E107" s="115"/>
      <c r="F107" s="115"/>
      <c r="G107" s="115"/>
      <c r="H107" s="115"/>
      <c r="I107" s="115"/>
      <c r="J107" s="116">
        <f>J250</f>
        <v>0</v>
      </c>
      <c r="L107" s="113"/>
    </row>
    <row r="108" spans="2:12" s="10" customFormat="1" ht="19.899999999999999" customHeight="1">
      <c r="B108" s="113"/>
      <c r="D108" s="114" t="s">
        <v>102</v>
      </c>
      <c r="E108" s="115"/>
      <c r="F108" s="115"/>
      <c r="G108" s="115"/>
      <c r="H108" s="115"/>
      <c r="I108" s="115"/>
      <c r="J108" s="116">
        <f>J254</f>
        <v>0</v>
      </c>
      <c r="L108" s="113"/>
    </row>
    <row r="109" spans="2:12" s="10" customFormat="1" ht="19.899999999999999" customHeight="1">
      <c r="B109" s="113"/>
      <c r="D109" s="114" t="s">
        <v>103</v>
      </c>
      <c r="E109" s="115"/>
      <c r="F109" s="115"/>
      <c r="G109" s="115"/>
      <c r="H109" s="115"/>
      <c r="I109" s="115"/>
      <c r="J109" s="116">
        <f>J325</f>
        <v>0</v>
      </c>
      <c r="L109" s="113"/>
    </row>
    <row r="110" spans="2:12" s="10" customFormat="1" ht="19.899999999999999" customHeight="1">
      <c r="B110" s="113"/>
      <c r="D110" s="114" t="s">
        <v>104</v>
      </c>
      <c r="E110" s="115"/>
      <c r="F110" s="115"/>
      <c r="G110" s="115"/>
      <c r="H110" s="115"/>
      <c r="I110" s="115"/>
      <c r="J110" s="116">
        <f>J390</f>
        <v>0</v>
      </c>
      <c r="L110" s="113"/>
    </row>
    <row r="111" spans="2:12" s="10" customFormat="1" ht="19.899999999999999" customHeight="1">
      <c r="B111" s="113"/>
      <c r="D111" s="114" t="s">
        <v>105</v>
      </c>
      <c r="E111" s="115"/>
      <c r="F111" s="115"/>
      <c r="G111" s="115"/>
      <c r="H111" s="115"/>
      <c r="I111" s="115"/>
      <c r="J111" s="116">
        <f>J406</f>
        <v>0</v>
      </c>
      <c r="L111" s="113"/>
    </row>
    <row r="112" spans="2:12" s="10" customFormat="1" ht="19.899999999999999" customHeight="1">
      <c r="B112" s="113"/>
      <c r="D112" s="114" t="s">
        <v>106</v>
      </c>
      <c r="E112" s="115"/>
      <c r="F112" s="115"/>
      <c r="G112" s="115"/>
      <c r="H112" s="115"/>
      <c r="I112" s="115"/>
      <c r="J112" s="116">
        <f>J408</f>
        <v>0</v>
      </c>
      <c r="L112" s="113"/>
    </row>
    <row r="113" spans="1:31" s="10" customFormat="1" ht="19.899999999999999" customHeight="1">
      <c r="B113" s="113"/>
      <c r="D113" s="114" t="s">
        <v>107</v>
      </c>
      <c r="E113" s="115"/>
      <c r="F113" s="115"/>
      <c r="G113" s="115"/>
      <c r="H113" s="115"/>
      <c r="I113" s="115"/>
      <c r="J113" s="116">
        <f>J418</f>
        <v>0</v>
      </c>
      <c r="L113" s="113"/>
    </row>
    <row r="114" spans="1:31" s="10" customFormat="1" ht="19.899999999999999" customHeight="1">
      <c r="B114" s="113"/>
      <c r="D114" s="114" t="s">
        <v>108</v>
      </c>
      <c r="E114" s="115"/>
      <c r="F114" s="115"/>
      <c r="G114" s="115"/>
      <c r="H114" s="115"/>
      <c r="I114" s="115"/>
      <c r="J114" s="116">
        <f>J426</f>
        <v>0</v>
      </c>
      <c r="L114" s="113"/>
    </row>
    <row r="115" spans="1:31" s="10" customFormat="1" ht="19.899999999999999" customHeight="1">
      <c r="B115" s="113"/>
      <c r="D115" s="114" t="s">
        <v>109</v>
      </c>
      <c r="E115" s="115"/>
      <c r="F115" s="115"/>
      <c r="G115" s="115"/>
      <c r="H115" s="115"/>
      <c r="I115" s="115"/>
      <c r="J115" s="116">
        <f>J447</f>
        <v>0</v>
      </c>
      <c r="L115" s="113"/>
    </row>
    <row r="116" spans="1:31" s="10" customFormat="1" ht="19.899999999999999" customHeight="1">
      <c r="B116" s="113"/>
      <c r="D116" s="114" t="s">
        <v>110</v>
      </c>
      <c r="E116" s="115"/>
      <c r="F116" s="115"/>
      <c r="G116" s="115"/>
      <c r="H116" s="115"/>
      <c r="I116" s="115"/>
      <c r="J116" s="116">
        <f>J459</f>
        <v>0</v>
      </c>
      <c r="L116" s="113"/>
    </row>
    <row r="117" spans="1:31" s="10" customFormat="1" ht="19.899999999999999" customHeight="1">
      <c r="B117" s="113"/>
      <c r="D117" s="114" t="s">
        <v>111</v>
      </c>
      <c r="E117" s="115"/>
      <c r="F117" s="115"/>
      <c r="G117" s="115"/>
      <c r="H117" s="115"/>
      <c r="I117" s="115"/>
      <c r="J117" s="116">
        <f>J467</f>
        <v>0</v>
      </c>
      <c r="L117" s="113"/>
    </row>
    <row r="118" spans="1:31" s="10" customFormat="1" ht="19.899999999999999" customHeight="1">
      <c r="B118" s="113"/>
      <c r="D118" s="114" t="s">
        <v>112</v>
      </c>
      <c r="E118" s="115"/>
      <c r="F118" s="115"/>
      <c r="G118" s="115"/>
      <c r="H118" s="115"/>
      <c r="I118" s="115"/>
      <c r="J118" s="116">
        <f>J470</f>
        <v>0</v>
      </c>
      <c r="L118" s="113"/>
    </row>
    <row r="119" spans="1:31" s="10" customFormat="1" ht="19.899999999999999" customHeight="1">
      <c r="B119" s="113"/>
      <c r="D119" s="114" t="s">
        <v>113</v>
      </c>
      <c r="E119" s="115"/>
      <c r="F119" s="115"/>
      <c r="G119" s="115"/>
      <c r="H119" s="115"/>
      <c r="I119" s="115"/>
      <c r="J119" s="116">
        <f>J491</f>
        <v>0</v>
      </c>
      <c r="L119" s="113"/>
    </row>
    <row r="120" spans="1:31" s="9" customFormat="1" ht="24.95" customHeight="1">
      <c r="B120" s="109"/>
      <c r="D120" s="110" t="s">
        <v>114</v>
      </c>
      <c r="E120" s="111"/>
      <c r="F120" s="111"/>
      <c r="G120" s="111"/>
      <c r="H120" s="111"/>
      <c r="I120" s="111"/>
      <c r="J120" s="112">
        <f>J496</f>
        <v>0</v>
      </c>
      <c r="L120" s="109"/>
    </row>
    <row r="121" spans="1:31" s="10" customFormat="1" ht="19.899999999999999" customHeight="1">
      <c r="B121" s="113"/>
      <c r="D121" s="114" t="s">
        <v>115</v>
      </c>
      <c r="E121" s="115"/>
      <c r="F121" s="115"/>
      <c r="G121" s="115"/>
      <c r="H121" s="115"/>
      <c r="I121" s="115"/>
      <c r="J121" s="116">
        <f>J497</f>
        <v>0</v>
      </c>
      <c r="L121" s="113"/>
    </row>
    <row r="122" spans="1:31" s="9" customFormat="1" ht="24.95" customHeight="1">
      <c r="B122" s="109"/>
      <c r="D122" s="110" t="s">
        <v>116</v>
      </c>
      <c r="E122" s="111"/>
      <c r="F122" s="111"/>
      <c r="G122" s="111"/>
      <c r="H122" s="111"/>
      <c r="I122" s="111"/>
      <c r="J122" s="112">
        <f>J499</f>
        <v>0</v>
      </c>
      <c r="L122" s="109"/>
    </row>
    <row r="123" spans="1:31" s="9" customFormat="1" ht="24.95" customHeight="1">
      <c r="B123" s="109"/>
      <c r="D123" s="110" t="s">
        <v>117</v>
      </c>
      <c r="E123" s="111"/>
      <c r="F123" s="111"/>
      <c r="G123" s="111"/>
      <c r="H123" s="111"/>
      <c r="I123" s="111"/>
      <c r="J123" s="112">
        <f>J506</f>
        <v>0</v>
      </c>
      <c r="L123" s="109"/>
    </row>
    <row r="124" spans="1:31" s="2" customFormat="1" ht="21.7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9" spans="1:63" s="2" customFormat="1" ht="6.95" customHeight="1">
      <c r="A129" s="33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3" s="2" customFormat="1" ht="24.95" customHeight="1">
      <c r="A130" s="33"/>
      <c r="B130" s="34"/>
      <c r="C130" s="22" t="s">
        <v>118</v>
      </c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12" customHeight="1">
      <c r="A132" s="33"/>
      <c r="B132" s="34"/>
      <c r="C132" s="28" t="s">
        <v>13</v>
      </c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2" customFormat="1" ht="23.25" customHeight="1">
      <c r="A133" s="33"/>
      <c r="B133" s="34"/>
      <c r="C133" s="33"/>
      <c r="D133" s="33"/>
      <c r="E133" s="245" t="str">
        <f>E7</f>
        <v>Realizačné prehĺbenie projektu interieru informačného centra Univerzity Komenského v Bratislave</v>
      </c>
      <c r="F133" s="246"/>
      <c r="G133" s="246"/>
      <c r="H133" s="246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3" s="2" customFormat="1" ht="12" customHeight="1">
      <c r="A134" s="33"/>
      <c r="B134" s="34"/>
      <c r="C134" s="28" t="s">
        <v>84</v>
      </c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16.5" customHeight="1">
      <c r="A135" s="33"/>
      <c r="B135" s="34"/>
      <c r="C135" s="33"/>
      <c r="D135" s="33"/>
      <c r="E135" s="217" t="str">
        <f>E9</f>
        <v>U K - Info centrum UK, Štúrova ulica č.9, Bratislava</v>
      </c>
      <c r="F135" s="244"/>
      <c r="G135" s="244"/>
      <c r="H135" s="244"/>
      <c r="I135" s="33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6.95" customHeight="1">
      <c r="A136" s="33"/>
      <c r="B136" s="34"/>
      <c r="C136" s="33"/>
      <c r="D136" s="33"/>
      <c r="E136" s="33"/>
      <c r="F136" s="33"/>
      <c r="G136" s="33"/>
      <c r="H136" s="33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12" customHeight="1">
      <c r="A137" s="33"/>
      <c r="B137" s="34"/>
      <c r="C137" s="28" t="s">
        <v>17</v>
      </c>
      <c r="D137" s="33"/>
      <c r="E137" s="33"/>
      <c r="F137" s="26" t="str">
        <f>F12</f>
        <v>Štúrova ulica č.9, Bratislava</v>
      </c>
      <c r="G137" s="33"/>
      <c r="H137" s="33"/>
      <c r="I137" s="28" t="s">
        <v>19</v>
      </c>
      <c r="J137" s="56">
        <f>IF(J12="","",J12)</f>
        <v>44131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6.95" customHeight="1">
      <c r="A138" s="33"/>
      <c r="B138" s="34"/>
      <c r="C138" s="33"/>
      <c r="D138" s="33"/>
      <c r="E138" s="33"/>
      <c r="F138" s="33"/>
      <c r="G138" s="33"/>
      <c r="H138" s="33"/>
      <c r="I138" s="33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25.7" customHeight="1">
      <c r="A139" s="33"/>
      <c r="B139" s="34"/>
      <c r="C139" s="28" t="s">
        <v>20</v>
      </c>
      <c r="D139" s="33"/>
      <c r="E139" s="33"/>
      <c r="F139" s="26" t="str">
        <f>E15</f>
        <v>Univerzita komenského v Bratislave, rektorát</v>
      </c>
      <c r="G139" s="33"/>
      <c r="H139" s="33"/>
      <c r="I139" s="28" t="s">
        <v>26</v>
      </c>
      <c r="J139" s="31" t="str">
        <f>E21</f>
        <v>Ing.arch Milan Andráš</v>
      </c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15.2" customHeight="1">
      <c r="A140" s="33"/>
      <c r="B140" s="34"/>
      <c r="C140" s="28" t="s">
        <v>24</v>
      </c>
      <c r="D140" s="33"/>
      <c r="E140" s="33"/>
      <c r="F140" s="26" t="str">
        <f>IF(E18="","",E18)</f>
        <v>Vyplň údaj</v>
      </c>
      <c r="G140" s="33"/>
      <c r="H140" s="33"/>
      <c r="I140" s="28" t="s">
        <v>29</v>
      </c>
      <c r="J140" s="31" t="str">
        <f>E24</f>
        <v>Ing.arch. Andráš</v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10.35" customHeight="1">
      <c r="A141" s="33"/>
      <c r="B141" s="34"/>
      <c r="C141" s="33"/>
      <c r="D141" s="33"/>
      <c r="E141" s="33"/>
      <c r="F141" s="33"/>
      <c r="G141" s="33"/>
      <c r="H141" s="33"/>
      <c r="I141" s="33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11" customFormat="1" ht="29.25" customHeight="1">
      <c r="A142" s="117"/>
      <c r="B142" s="118"/>
      <c r="C142" s="119" t="s">
        <v>119</v>
      </c>
      <c r="D142" s="120" t="s">
        <v>58</v>
      </c>
      <c r="E142" s="120" t="s">
        <v>54</v>
      </c>
      <c r="F142" s="120" t="s">
        <v>55</v>
      </c>
      <c r="G142" s="120" t="s">
        <v>120</v>
      </c>
      <c r="H142" s="120" t="s">
        <v>121</v>
      </c>
      <c r="I142" s="120" t="s">
        <v>122</v>
      </c>
      <c r="J142" s="121" t="s">
        <v>88</v>
      </c>
      <c r="K142" s="122" t="s">
        <v>123</v>
      </c>
      <c r="L142" s="123"/>
      <c r="M142" s="63" t="s">
        <v>1</v>
      </c>
      <c r="N142" s="64" t="s">
        <v>37</v>
      </c>
      <c r="O142" s="64" t="s">
        <v>124</v>
      </c>
      <c r="P142" s="64" t="s">
        <v>125</v>
      </c>
      <c r="Q142" s="64" t="s">
        <v>126</v>
      </c>
      <c r="R142" s="64" t="s">
        <v>127</v>
      </c>
      <c r="S142" s="64" t="s">
        <v>128</v>
      </c>
      <c r="T142" s="65" t="s">
        <v>129</v>
      </c>
      <c r="U142" s="117"/>
      <c r="V142" s="117"/>
      <c r="W142" s="117"/>
      <c r="X142" s="117"/>
      <c r="Y142" s="117"/>
      <c r="Z142" s="117"/>
      <c r="AA142" s="117"/>
      <c r="AB142" s="117"/>
      <c r="AC142" s="117"/>
      <c r="AD142" s="117"/>
      <c r="AE142" s="117"/>
    </row>
    <row r="143" spans="1:63" s="2" customFormat="1" ht="22.9" customHeight="1">
      <c r="A143" s="33"/>
      <c r="B143" s="34"/>
      <c r="C143" s="70" t="s">
        <v>89</v>
      </c>
      <c r="D143" s="33"/>
      <c r="E143" s="33"/>
      <c r="F143" s="33"/>
      <c r="G143" s="33"/>
      <c r="H143" s="33"/>
      <c r="I143" s="33"/>
      <c r="J143" s="124">
        <f>BK143</f>
        <v>0</v>
      </c>
      <c r="K143" s="33"/>
      <c r="L143" s="34"/>
      <c r="M143" s="66"/>
      <c r="N143" s="57"/>
      <c r="O143" s="67"/>
      <c r="P143" s="125">
        <f>P144+P239+P496+P499+P506</f>
        <v>0</v>
      </c>
      <c r="Q143" s="67"/>
      <c r="R143" s="125">
        <f>R144+R239+R496+R499+R506</f>
        <v>45.581050239999996</v>
      </c>
      <c r="S143" s="67"/>
      <c r="T143" s="126">
        <f>T144+T239+T496+T499+T506</f>
        <v>69.558922660000007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72</v>
      </c>
      <c r="AU143" s="18" t="s">
        <v>90</v>
      </c>
      <c r="BK143" s="127">
        <f>BK144+BK239+BK496+BK499+BK506</f>
        <v>0</v>
      </c>
    </row>
    <row r="144" spans="1:63" s="12" customFormat="1" ht="25.9" customHeight="1">
      <c r="B144" s="128"/>
      <c r="D144" s="129" t="s">
        <v>72</v>
      </c>
      <c r="E144" s="130" t="s">
        <v>130</v>
      </c>
      <c r="F144" s="130" t="s">
        <v>131</v>
      </c>
      <c r="I144" s="131"/>
      <c r="J144" s="132">
        <f>BK144</f>
        <v>0</v>
      </c>
      <c r="L144" s="128"/>
      <c r="M144" s="133"/>
      <c r="N144" s="134"/>
      <c r="O144" s="134"/>
      <c r="P144" s="135">
        <f>P145+P158+P188+P232+P234</f>
        <v>0</v>
      </c>
      <c r="Q144" s="134"/>
      <c r="R144" s="135">
        <f>R145+R158+R188+R232+R234</f>
        <v>19.634839099999997</v>
      </c>
      <c r="S144" s="134"/>
      <c r="T144" s="136">
        <f>T145+T158+T188+T232+T234</f>
        <v>45.692779999999999</v>
      </c>
      <c r="AR144" s="129" t="s">
        <v>81</v>
      </c>
      <c r="AT144" s="137" t="s">
        <v>72</v>
      </c>
      <c r="AU144" s="137" t="s">
        <v>73</v>
      </c>
      <c r="AY144" s="129" t="s">
        <v>132</v>
      </c>
      <c r="BK144" s="138">
        <f>BK145+BK158+BK188+BK232+BK234</f>
        <v>0</v>
      </c>
    </row>
    <row r="145" spans="1:65" s="12" customFormat="1" ht="22.9" customHeight="1">
      <c r="B145" s="128"/>
      <c r="D145" s="129" t="s">
        <v>72</v>
      </c>
      <c r="E145" s="139" t="s">
        <v>133</v>
      </c>
      <c r="F145" s="139" t="s">
        <v>134</v>
      </c>
      <c r="I145" s="131"/>
      <c r="J145" s="140">
        <f>BK145</f>
        <v>0</v>
      </c>
      <c r="L145" s="128"/>
      <c r="M145" s="133"/>
      <c r="N145" s="134"/>
      <c r="O145" s="134"/>
      <c r="P145" s="135">
        <f>SUM(P146:P157)</f>
        <v>0</v>
      </c>
      <c r="Q145" s="134"/>
      <c r="R145" s="135">
        <f>SUM(R146:R157)</f>
        <v>1.1566813</v>
      </c>
      <c r="S145" s="134"/>
      <c r="T145" s="136">
        <f>SUM(T146:T157)</f>
        <v>0</v>
      </c>
      <c r="AR145" s="129" t="s">
        <v>81</v>
      </c>
      <c r="AT145" s="137" t="s">
        <v>72</v>
      </c>
      <c r="AU145" s="137" t="s">
        <v>81</v>
      </c>
      <c r="AY145" s="129" t="s">
        <v>132</v>
      </c>
      <c r="BK145" s="138">
        <f>SUM(BK146:BK157)</f>
        <v>0</v>
      </c>
    </row>
    <row r="146" spans="1:65" s="2" customFormat="1" ht="24.2" customHeight="1">
      <c r="A146" s="33"/>
      <c r="B146" s="141"/>
      <c r="C146" s="142" t="s">
        <v>81</v>
      </c>
      <c r="D146" s="142" t="s">
        <v>135</v>
      </c>
      <c r="E146" s="143" t="s">
        <v>136</v>
      </c>
      <c r="F146" s="144" t="s">
        <v>137</v>
      </c>
      <c r="G146" s="145" t="s">
        <v>138</v>
      </c>
      <c r="H146" s="146">
        <v>0.97799999999999998</v>
      </c>
      <c r="I146" s="147"/>
      <c r="J146" s="146">
        <f>ROUND(I146*H146,3)</f>
        <v>0</v>
      </c>
      <c r="K146" s="148"/>
      <c r="L146" s="34"/>
      <c r="M146" s="149" t="s">
        <v>1</v>
      </c>
      <c r="N146" s="150" t="s">
        <v>39</v>
      </c>
      <c r="O146" s="59"/>
      <c r="P146" s="151">
        <f>O146*H146</f>
        <v>0</v>
      </c>
      <c r="Q146" s="151">
        <v>1.7100000000000001E-2</v>
      </c>
      <c r="R146" s="151">
        <f>Q146*H146</f>
        <v>1.67238E-2</v>
      </c>
      <c r="S146" s="151">
        <v>0</v>
      </c>
      <c r="T146" s="15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3" t="s">
        <v>139</v>
      </c>
      <c r="AT146" s="153" t="s">
        <v>135</v>
      </c>
      <c r="AU146" s="153" t="s">
        <v>140</v>
      </c>
      <c r="AY146" s="18" t="s">
        <v>132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18" t="s">
        <v>140</v>
      </c>
      <c r="BK146" s="155">
        <f>ROUND(I146*H146,3)</f>
        <v>0</v>
      </c>
      <c r="BL146" s="18" t="s">
        <v>139</v>
      </c>
      <c r="BM146" s="153" t="s">
        <v>141</v>
      </c>
    </row>
    <row r="147" spans="1:65" s="13" customFormat="1">
      <c r="B147" s="156"/>
      <c r="D147" s="157" t="s">
        <v>142</v>
      </c>
      <c r="E147" s="158" t="s">
        <v>1</v>
      </c>
      <c r="F147" s="159" t="s">
        <v>143</v>
      </c>
      <c r="H147" s="160">
        <v>0.97835000000000005</v>
      </c>
      <c r="I147" s="161"/>
      <c r="L147" s="156"/>
      <c r="M147" s="162"/>
      <c r="N147" s="163"/>
      <c r="O147" s="163"/>
      <c r="P147" s="163"/>
      <c r="Q147" s="163"/>
      <c r="R147" s="163"/>
      <c r="S147" s="163"/>
      <c r="T147" s="164"/>
      <c r="AT147" s="158" t="s">
        <v>142</v>
      </c>
      <c r="AU147" s="158" t="s">
        <v>140</v>
      </c>
      <c r="AV147" s="13" t="s">
        <v>140</v>
      </c>
      <c r="AW147" s="13" t="s">
        <v>31</v>
      </c>
      <c r="AX147" s="13" t="s">
        <v>81</v>
      </c>
      <c r="AY147" s="158" t="s">
        <v>132</v>
      </c>
    </row>
    <row r="148" spans="1:65" s="2" customFormat="1" ht="14.45" customHeight="1">
      <c r="A148" s="33"/>
      <c r="B148" s="141"/>
      <c r="C148" s="165" t="s">
        <v>140</v>
      </c>
      <c r="D148" s="165" t="s">
        <v>144</v>
      </c>
      <c r="E148" s="166" t="s">
        <v>145</v>
      </c>
      <c r="F148" s="167" t="s">
        <v>146</v>
      </c>
      <c r="G148" s="168" t="s">
        <v>138</v>
      </c>
      <c r="H148" s="169">
        <v>1.0569999999999999</v>
      </c>
      <c r="I148" s="170"/>
      <c r="J148" s="169">
        <f>ROUND(I148*H148,3)</f>
        <v>0</v>
      </c>
      <c r="K148" s="171"/>
      <c r="L148" s="172"/>
      <c r="M148" s="173" t="s">
        <v>1</v>
      </c>
      <c r="N148" s="174" t="s">
        <v>39</v>
      </c>
      <c r="O148" s="59"/>
      <c r="P148" s="151">
        <f>O148*H148</f>
        <v>0</v>
      </c>
      <c r="Q148" s="151">
        <v>1</v>
      </c>
      <c r="R148" s="151">
        <f>Q148*H148</f>
        <v>1.0569999999999999</v>
      </c>
      <c r="S148" s="151">
        <v>0</v>
      </c>
      <c r="T148" s="15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3" t="s">
        <v>147</v>
      </c>
      <c r="AT148" s="153" t="s">
        <v>144</v>
      </c>
      <c r="AU148" s="153" t="s">
        <v>140</v>
      </c>
      <c r="AY148" s="18" t="s">
        <v>132</v>
      </c>
      <c r="BE148" s="154">
        <f>IF(N148="základná",J148,0)</f>
        <v>0</v>
      </c>
      <c r="BF148" s="154">
        <f>IF(N148="znížená",J148,0)</f>
        <v>0</v>
      </c>
      <c r="BG148" s="154">
        <f>IF(N148="zákl. prenesená",J148,0)</f>
        <v>0</v>
      </c>
      <c r="BH148" s="154">
        <f>IF(N148="zníž. prenesená",J148,0)</f>
        <v>0</v>
      </c>
      <c r="BI148" s="154">
        <f>IF(N148="nulová",J148,0)</f>
        <v>0</v>
      </c>
      <c r="BJ148" s="18" t="s">
        <v>140</v>
      </c>
      <c r="BK148" s="155">
        <f>ROUND(I148*H148,3)</f>
        <v>0</v>
      </c>
      <c r="BL148" s="18" t="s">
        <v>139</v>
      </c>
      <c r="BM148" s="153" t="s">
        <v>148</v>
      </c>
    </row>
    <row r="149" spans="1:65" s="13" customFormat="1">
      <c r="B149" s="156"/>
      <c r="D149" s="157" t="s">
        <v>142</v>
      </c>
      <c r="F149" s="159" t="s">
        <v>149</v>
      </c>
      <c r="H149" s="160">
        <v>1.0569999999999999</v>
      </c>
      <c r="I149" s="161"/>
      <c r="L149" s="156"/>
      <c r="M149" s="162"/>
      <c r="N149" s="163"/>
      <c r="O149" s="163"/>
      <c r="P149" s="163"/>
      <c r="Q149" s="163"/>
      <c r="R149" s="163"/>
      <c r="S149" s="163"/>
      <c r="T149" s="164"/>
      <c r="AT149" s="158" t="s">
        <v>142</v>
      </c>
      <c r="AU149" s="158" t="s">
        <v>140</v>
      </c>
      <c r="AV149" s="13" t="s">
        <v>140</v>
      </c>
      <c r="AW149" s="13" t="s">
        <v>3</v>
      </c>
      <c r="AX149" s="13" t="s">
        <v>81</v>
      </c>
      <c r="AY149" s="158" t="s">
        <v>132</v>
      </c>
    </row>
    <row r="150" spans="1:65" s="2" customFormat="1" ht="14.45" customHeight="1">
      <c r="A150" s="33"/>
      <c r="B150" s="141"/>
      <c r="C150" s="142" t="s">
        <v>133</v>
      </c>
      <c r="D150" s="142" t="s">
        <v>135</v>
      </c>
      <c r="E150" s="143" t="s">
        <v>150</v>
      </c>
      <c r="F150" s="144" t="s">
        <v>151</v>
      </c>
      <c r="G150" s="145" t="s">
        <v>152</v>
      </c>
      <c r="H150" s="146">
        <v>65.400000000000006</v>
      </c>
      <c r="I150" s="147"/>
      <c r="J150" s="146">
        <f>ROUND(I150*H150,3)</f>
        <v>0</v>
      </c>
      <c r="K150" s="148"/>
      <c r="L150" s="34"/>
      <c r="M150" s="149" t="s">
        <v>1</v>
      </c>
      <c r="N150" s="150" t="s">
        <v>39</v>
      </c>
      <c r="O150" s="59"/>
      <c r="P150" s="151">
        <f>O150*H150</f>
        <v>0</v>
      </c>
      <c r="Q150" s="151">
        <v>1.17E-3</v>
      </c>
      <c r="R150" s="151">
        <f>Q150*H150</f>
        <v>7.6518000000000003E-2</v>
      </c>
      <c r="S150" s="151">
        <v>0</v>
      </c>
      <c r="T150" s="15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3" t="s">
        <v>139</v>
      </c>
      <c r="AT150" s="153" t="s">
        <v>135</v>
      </c>
      <c r="AU150" s="153" t="s">
        <v>140</v>
      </c>
      <c r="AY150" s="18" t="s">
        <v>132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18" t="s">
        <v>140</v>
      </c>
      <c r="BK150" s="155">
        <f>ROUND(I150*H150,3)</f>
        <v>0</v>
      </c>
      <c r="BL150" s="18" t="s">
        <v>139</v>
      </c>
      <c r="BM150" s="153" t="s">
        <v>153</v>
      </c>
    </row>
    <row r="151" spans="1:65" s="13" customFormat="1">
      <c r="B151" s="156"/>
      <c r="D151" s="157" t="s">
        <v>142</v>
      </c>
      <c r="E151" s="158" t="s">
        <v>1</v>
      </c>
      <c r="F151" s="159" t="s">
        <v>154</v>
      </c>
      <c r="H151" s="160">
        <v>53.6</v>
      </c>
      <c r="I151" s="161"/>
      <c r="L151" s="156"/>
      <c r="M151" s="162"/>
      <c r="N151" s="163"/>
      <c r="O151" s="163"/>
      <c r="P151" s="163"/>
      <c r="Q151" s="163"/>
      <c r="R151" s="163"/>
      <c r="S151" s="163"/>
      <c r="T151" s="164"/>
      <c r="AT151" s="158" t="s">
        <v>142</v>
      </c>
      <c r="AU151" s="158" t="s">
        <v>140</v>
      </c>
      <c r="AV151" s="13" t="s">
        <v>140</v>
      </c>
      <c r="AW151" s="13" t="s">
        <v>31</v>
      </c>
      <c r="AX151" s="13" t="s">
        <v>73</v>
      </c>
      <c r="AY151" s="158" t="s">
        <v>132</v>
      </c>
    </row>
    <row r="152" spans="1:65" s="13" customFormat="1">
      <c r="B152" s="156"/>
      <c r="D152" s="157" t="s">
        <v>142</v>
      </c>
      <c r="E152" s="158" t="s">
        <v>1</v>
      </c>
      <c r="F152" s="159" t="s">
        <v>155</v>
      </c>
      <c r="H152" s="160">
        <v>11.8</v>
      </c>
      <c r="I152" s="161"/>
      <c r="L152" s="156"/>
      <c r="M152" s="162"/>
      <c r="N152" s="163"/>
      <c r="O152" s="163"/>
      <c r="P152" s="163"/>
      <c r="Q152" s="163"/>
      <c r="R152" s="163"/>
      <c r="S152" s="163"/>
      <c r="T152" s="164"/>
      <c r="AT152" s="158" t="s">
        <v>142</v>
      </c>
      <c r="AU152" s="158" t="s">
        <v>140</v>
      </c>
      <c r="AV152" s="13" t="s">
        <v>140</v>
      </c>
      <c r="AW152" s="13" t="s">
        <v>31</v>
      </c>
      <c r="AX152" s="13" t="s">
        <v>73</v>
      </c>
      <c r="AY152" s="158" t="s">
        <v>132</v>
      </c>
    </row>
    <row r="153" spans="1:65" s="14" customFormat="1">
      <c r="B153" s="175"/>
      <c r="D153" s="157" t="s">
        <v>142</v>
      </c>
      <c r="E153" s="176" t="s">
        <v>1</v>
      </c>
      <c r="F153" s="177" t="s">
        <v>156</v>
      </c>
      <c r="H153" s="178">
        <v>65.400000000000006</v>
      </c>
      <c r="I153" s="179"/>
      <c r="L153" s="175"/>
      <c r="M153" s="180"/>
      <c r="N153" s="181"/>
      <c r="O153" s="181"/>
      <c r="P153" s="181"/>
      <c r="Q153" s="181"/>
      <c r="R153" s="181"/>
      <c r="S153" s="181"/>
      <c r="T153" s="182"/>
      <c r="AT153" s="176" t="s">
        <v>142</v>
      </c>
      <c r="AU153" s="176" t="s">
        <v>140</v>
      </c>
      <c r="AV153" s="14" t="s">
        <v>139</v>
      </c>
      <c r="AW153" s="14" t="s">
        <v>31</v>
      </c>
      <c r="AX153" s="14" t="s">
        <v>81</v>
      </c>
      <c r="AY153" s="176" t="s">
        <v>132</v>
      </c>
    </row>
    <row r="154" spans="1:65" s="2" customFormat="1" ht="24.2" customHeight="1">
      <c r="A154" s="33"/>
      <c r="B154" s="141"/>
      <c r="C154" s="142" t="s">
        <v>139</v>
      </c>
      <c r="D154" s="142" t="s">
        <v>135</v>
      </c>
      <c r="E154" s="143" t="s">
        <v>157</v>
      </c>
      <c r="F154" s="144" t="s">
        <v>158</v>
      </c>
      <c r="G154" s="145" t="s">
        <v>159</v>
      </c>
      <c r="H154" s="146">
        <v>28.62</v>
      </c>
      <c r="I154" s="147"/>
      <c r="J154" s="146">
        <f>ROUND(I154*H154,3)</f>
        <v>0</v>
      </c>
      <c r="K154" s="148"/>
      <c r="L154" s="34"/>
      <c r="M154" s="149" t="s">
        <v>1</v>
      </c>
      <c r="N154" s="150" t="s">
        <v>39</v>
      </c>
      <c r="O154" s="59"/>
      <c r="P154" s="151">
        <f>O154*H154</f>
        <v>0</v>
      </c>
      <c r="Q154" s="151">
        <v>1E-4</v>
      </c>
      <c r="R154" s="151">
        <f>Q154*H154</f>
        <v>2.8620000000000004E-3</v>
      </c>
      <c r="S154" s="151">
        <v>0</v>
      </c>
      <c r="T154" s="15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3" t="s">
        <v>139</v>
      </c>
      <c r="AT154" s="153" t="s">
        <v>135</v>
      </c>
      <c r="AU154" s="153" t="s">
        <v>140</v>
      </c>
      <c r="AY154" s="18" t="s">
        <v>132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8" t="s">
        <v>140</v>
      </c>
      <c r="BK154" s="155">
        <f>ROUND(I154*H154,3)</f>
        <v>0</v>
      </c>
      <c r="BL154" s="18" t="s">
        <v>139</v>
      </c>
      <c r="BM154" s="153" t="s">
        <v>160</v>
      </c>
    </row>
    <row r="155" spans="1:65" s="13" customFormat="1">
      <c r="B155" s="156"/>
      <c r="D155" s="157" t="s">
        <v>142</v>
      </c>
      <c r="E155" s="158" t="s">
        <v>1</v>
      </c>
      <c r="F155" s="159" t="s">
        <v>161</v>
      </c>
      <c r="H155" s="160">
        <v>28.62</v>
      </c>
      <c r="I155" s="161"/>
      <c r="L155" s="156"/>
      <c r="M155" s="162"/>
      <c r="N155" s="163"/>
      <c r="O155" s="163"/>
      <c r="P155" s="163"/>
      <c r="Q155" s="163"/>
      <c r="R155" s="163"/>
      <c r="S155" s="163"/>
      <c r="T155" s="164"/>
      <c r="AT155" s="158" t="s">
        <v>142</v>
      </c>
      <c r="AU155" s="158" t="s">
        <v>140</v>
      </c>
      <c r="AV155" s="13" t="s">
        <v>140</v>
      </c>
      <c r="AW155" s="13" t="s">
        <v>31</v>
      </c>
      <c r="AX155" s="13" t="s">
        <v>81</v>
      </c>
      <c r="AY155" s="158" t="s">
        <v>132</v>
      </c>
    </row>
    <row r="156" spans="1:65" s="2" customFormat="1" ht="24.2" customHeight="1">
      <c r="A156" s="33"/>
      <c r="B156" s="141"/>
      <c r="C156" s="142" t="s">
        <v>162</v>
      </c>
      <c r="D156" s="142" t="s">
        <v>135</v>
      </c>
      <c r="E156" s="143" t="s">
        <v>163</v>
      </c>
      <c r="F156" s="144" t="s">
        <v>164</v>
      </c>
      <c r="G156" s="145" t="s">
        <v>159</v>
      </c>
      <c r="H156" s="146">
        <v>23.85</v>
      </c>
      <c r="I156" s="147"/>
      <c r="J156" s="146">
        <f>ROUND(I156*H156,3)</f>
        <v>0</v>
      </c>
      <c r="K156" s="148"/>
      <c r="L156" s="34"/>
      <c r="M156" s="149" t="s">
        <v>1</v>
      </c>
      <c r="N156" s="150" t="s">
        <v>39</v>
      </c>
      <c r="O156" s="59"/>
      <c r="P156" s="151">
        <f>O156*H156</f>
        <v>0</v>
      </c>
      <c r="Q156" s="151">
        <v>1.4999999999999999E-4</v>
      </c>
      <c r="R156" s="151">
        <f>Q156*H156</f>
        <v>3.5775E-3</v>
      </c>
      <c r="S156" s="151">
        <v>0</v>
      </c>
      <c r="T156" s="15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3" t="s">
        <v>139</v>
      </c>
      <c r="AT156" s="153" t="s">
        <v>135</v>
      </c>
      <c r="AU156" s="153" t="s">
        <v>140</v>
      </c>
      <c r="AY156" s="18" t="s">
        <v>132</v>
      </c>
      <c r="BE156" s="154">
        <f>IF(N156="základná",J156,0)</f>
        <v>0</v>
      </c>
      <c r="BF156" s="154">
        <f>IF(N156="znížená",J156,0)</f>
        <v>0</v>
      </c>
      <c r="BG156" s="154">
        <f>IF(N156="zákl. prenesená",J156,0)</f>
        <v>0</v>
      </c>
      <c r="BH156" s="154">
        <f>IF(N156="zníž. prenesená",J156,0)</f>
        <v>0</v>
      </c>
      <c r="BI156" s="154">
        <f>IF(N156="nulová",J156,0)</f>
        <v>0</v>
      </c>
      <c r="BJ156" s="18" t="s">
        <v>140</v>
      </c>
      <c r="BK156" s="155">
        <f>ROUND(I156*H156,3)</f>
        <v>0</v>
      </c>
      <c r="BL156" s="18" t="s">
        <v>139</v>
      </c>
      <c r="BM156" s="153" t="s">
        <v>165</v>
      </c>
    </row>
    <row r="157" spans="1:65" s="13" customFormat="1">
      <c r="B157" s="156"/>
      <c r="D157" s="157" t="s">
        <v>142</v>
      </c>
      <c r="E157" s="158" t="s">
        <v>1</v>
      </c>
      <c r="F157" s="159" t="s">
        <v>166</v>
      </c>
      <c r="H157" s="160">
        <v>23.85</v>
      </c>
      <c r="I157" s="161"/>
      <c r="L157" s="156"/>
      <c r="M157" s="162"/>
      <c r="N157" s="163"/>
      <c r="O157" s="163"/>
      <c r="P157" s="163"/>
      <c r="Q157" s="163"/>
      <c r="R157" s="163"/>
      <c r="S157" s="163"/>
      <c r="T157" s="164"/>
      <c r="AT157" s="158" t="s">
        <v>142</v>
      </c>
      <c r="AU157" s="158" t="s">
        <v>140</v>
      </c>
      <c r="AV157" s="13" t="s">
        <v>140</v>
      </c>
      <c r="AW157" s="13" t="s">
        <v>31</v>
      </c>
      <c r="AX157" s="13" t="s">
        <v>81</v>
      </c>
      <c r="AY157" s="158" t="s">
        <v>132</v>
      </c>
    </row>
    <row r="158" spans="1:65" s="12" customFormat="1" ht="22.9" customHeight="1">
      <c r="B158" s="128"/>
      <c r="D158" s="129" t="s">
        <v>72</v>
      </c>
      <c r="E158" s="139" t="s">
        <v>167</v>
      </c>
      <c r="F158" s="139" t="s">
        <v>168</v>
      </c>
      <c r="I158" s="131"/>
      <c r="J158" s="140">
        <f>BK158</f>
        <v>0</v>
      </c>
      <c r="L158" s="128"/>
      <c r="M158" s="133"/>
      <c r="N158" s="134"/>
      <c r="O158" s="134"/>
      <c r="P158" s="135">
        <f>SUM(P159:P187)</f>
        <v>0</v>
      </c>
      <c r="Q158" s="134"/>
      <c r="R158" s="135">
        <f>SUM(R159:R187)</f>
        <v>17.555943899999999</v>
      </c>
      <c r="S158" s="134"/>
      <c r="T158" s="136">
        <f>SUM(T159:T187)</f>
        <v>0</v>
      </c>
      <c r="AR158" s="129" t="s">
        <v>81</v>
      </c>
      <c r="AT158" s="137" t="s">
        <v>72</v>
      </c>
      <c r="AU158" s="137" t="s">
        <v>81</v>
      </c>
      <c r="AY158" s="129" t="s">
        <v>132</v>
      </c>
      <c r="BK158" s="138">
        <f>SUM(BK159:BK187)</f>
        <v>0</v>
      </c>
    </row>
    <row r="159" spans="1:65" s="2" customFormat="1" ht="14.45" customHeight="1">
      <c r="A159" s="33"/>
      <c r="B159" s="141"/>
      <c r="C159" s="142" t="s">
        <v>167</v>
      </c>
      <c r="D159" s="142" t="s">
        <v>135</v>
      </c>
      <c r="E159" s="143" t="s">
        <v>169</v>
      </c>
      <c r="F159" s="144" t="s">
        <v>170</v>
      </c>
      <c r="G159" s="145" t="s">
        <v>152</v>
      </c>
      <c r="H159" s="146">
        <v>47</v>
      </c>
      <c r="I159" s="147"/>
      <c r="J159" s="146">
        <f>ROUND(I159*H159,3)</f>
        <v>0</v>
      </c>
      <c r="K159" s="148"/>
      <c r="L159" s="34"/>
      <c r="M159" s="149" t="s">
        <v>1</v>
      </c>
      <c r="N159" s="150" t="s">
        <v>39</v>
      </c>
      <c r="O159" s="59"/>
      <c r="P159" s="151">
        <f>O159*H159</f>
        <v>0</v>
      </c>
      <c r="Q159" s="151">
        <v>1.0500000000000001E-2</v>
      </c>
      <c r="R159" s="151">
        <f>Q159*H159</f>
        <v>0.49350000000000005</v>
      </c>
      <c r="S159" s="151">
        <v>0</v>
      </c>
      <c r="T159" s="15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3" t="s">
        <v>139</v>
      </c>
      <c r="AT159" s="153" t="s">
        <v>135</v>
      </c>
      <c r="AU159" s="153" t="s">
        <v>140</v>
      </c>
      <c r="AY159" s="18" t="s">
        <v>132</v>
      </c>
      <c r="BE159" s="154">
        <f>IF(N159="základná",J159,0)</f>
        <v>0</v>
      </c>
      <c r="BF159" s="154">
        <f>IF(N159="znížená",J159,0)</f>
        <v>0</v>
      </c>
      <c r="BG159" s="154">
        <f>IF(N159="zákl. prenesená",J159,0)</f>
        <v>0</v>
      </c>
      <c r="BH159" s="154">
        <f>IF(N159="zníž. prenesená",J159,0)</f>
        <v>0</v>
      </c>
      <c r="BI159" s="154">
        <f>IF(N159="nulová",J159,0)</f>
        <v>0</v>
      </c>
      <c r="BJ159" s="18" t="s">
        <v>140</v>
      </c>
      <c r="BK159" s="155">
        <f>ROUND(I159*H159,3)</f>
        <v>0</v>
      </c>
      <c r="BL159" s="18" t="s">
        <v>139</v>
      </c>
      <c r="BM159" s="153" t="s">
        <v>171</v>
      </c>
    </row>
    <row r="160" spans="1:65" s="13" customFormat="1">
      <c r="B160" s="156"/>
      <c r="D160" s="157" t="s">
        <v>142</v>
      </c>
      <c r="E160" s="158" t="s">
        <v>1</v>
      </c>
      <c r="F160" s="159" t="s">
        <v>172</v>
      </c>
      <c r="H160" s="160">
        <v>47</v>
      </c>
      <c r="I160" s="161"/>
      <c r="L160" s="156"/>
      <c r="M160" s="162"/>
      <c r="N160" s="163"/>
      <c r="O160" s="163"/>
      <c r="P160" s="163"/>
      <c r="Q160" s="163"/>
      <c r="R160" s="163"/>
      <c r="S160" s="163"/>
      <c r="T160" s="164"/>
      <c r="AT160" s="158" t="s">
        <v>142</v>
      </c>
      <c r="AU160" s="158" t="s">
        <v>140</v>
      </c>
      <c r="AV160" s="13" t="s">
        <v>140</v>
      </c>
      <c r="AW160" s="13" t="s">
        <v>31</v>
      </c>
      <c r="AX160" s="13" t="s">
        <v>81</v>
      </c>
      <c r="AY160" s="158" t="s">
        <v>132</v>
      </c>
    </row>
    <row r="161" spans="1:65" s="2" customFormat="1" ht="14.45" customHeight="1">
      <c r="A161" s="33"/>
      <c r="B161" s="141"/>
      <c r="C161" s="142" t="s">
        <v>173</v>
      </c>
      <c r="D161" s="142" t="s">
        <v>135</v>
      </c>
      <c r="E161" s="143" t="s">
        <v>174</v>
      </c>
      <c r="F161" s="144" t="s">
        <v>175</v>
      </c>
      <c r="G161" s="145" t="s">
        <v>152</v>
      </c>
      <c r="H161" s="146">
        <v>112.5</v>
      </c>
      <c r="I161" s="147"/>
      <c r="J161" s="146">
        <f>ROUND(I161*H161,3)</f>
        <v>0</v>
      </c>
      <c r="K161" s="148"/>
      <c r="L161" s="34"/>
      <c r="M161" s="149" t="s">
        <v>1</v>
      </c>
      <c r="N161" s="150" t="s">
        <v>39</v>
      </c>
      <c r="O161" s="59"/>
      <c r="P161" s="151">
        <f>O161*H161</f>
        <v>0</v>
      </c>
      <c r="Q161" s="151">
        <v>3.15E-3</v>
      </c>
      <c r="R161" s="151">
        <f>Q161*H161</f>
        <v>0.354375</v>
      </c>
      <c r="S161" s="151">
        <v>0</v>
      </c>
      <c r="T161" s="15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3" t="s">
        <v>139</v>
      </c>
      <c r="AT161" s="153" t="s">
        <v>135</v>
      </c>
      <c r="AU161" s="153" t="s">
        <v>140</v>
      </c>
      <c r="AY161" s="18" t="s">
        <v>132</v>
      </c>
      <c r="BE161" s="154">
        <f>IF(N161="základná",J161,0)</f>
        <v>0</v>
      </c>
      <c r="BF161" s="154">
        <f>IF(N161="znížená",J161,0)</f>
        <v>0</v>
      </c>
      <c r="BG161" s="154">
        <f>IF(N161="zákl. prenesená",J161,0)</f>
        <v>0</v>
      </c>
      <c r="BH161" s="154">
        <f>IF(N161="zníž. prenesená",J161,0)</f>
        <v>0</v>
      </c>
      <c r="BI161" s="154">
        <f>IF(N161="nulová",J161,0)</f>
        <v>0</v>
      </c>
      <c r="BJ161" s="18" t="s">
        <v>140</v>
      </c>
      <c r="BK161" s="155">
        <f>ROUND(I161*H161,3)</f>
        <v>0</v>
      </c>
      <c r="BL161" s="18" t="s">
        <v>139</v>
      </c>
      <c r="BM161" s="153" t="s">
        <v>176</v>
      </c>
    </row>
    <row r="162" spans="1:65" s="13" customFormat="1">
      <c r="B162" s="156"/>
      <c r="D162" s="157" t="s">
        <v>142</v>
      </c>
      <c r="E162" s="158" t="s">
        <v>1</v>
      </c>
      <c r="F162" s="159" t="s">
        <v>172</v>
      </c>
      <c r="H162" s="160">
        <v>47</v>
      </c>
      <c r="I162" s="161"/>
      <c r="L162" s="156"/>
      <c r="M162" s="162"/>
      <c r="N162" s="163"/>
      <c r="O162" s="163"/>
      <c r="P162" s="163"/>
      <c r="Q162" s="163"/>
      <c r="R162" s="163"/>
      <c r="S162" s="163"/>
      <c r="T162" s="164"/>
      <c r="AT162" s="158" t="s">
        <v>142</v>
      </c>
      <c r="AU162" s="158" t="s">
        <v>140</v>
      </c>
      <c r="AV162" s="13" t="s">
        <v>140</v>
      </c>
      <c r="AW162" s="13" t="s">
        <v>31</v>
      </c>
      <c r="AX162" s="13" t="s">
        <v>73</v>
      </c>
      <c r="AY162" s="158" t="s">
        <v>132</v>
      </c>
    </row>
    <row r="163" spans="1:65" s="15" customFormat="1">
      <c r="B163" s="183"/>
      <c r="D163" s="157" t="s">
        <v>142</v>
      </c>
      <c r="E163" s="184" t="s">
        <v>1</v>
      </c>
      <c r="F163" s="185" t="s">
        <v>177</v>
      </c>
      <c r="H163" s="186">
        <v>47</v>
      </c>
      <c r="I163" s="187"/>
      <c r="L163" s="183"/>
      <c r="M163" s="188"/>
      <c r="N163" s="189"/>
      <c r="O163" s="189"/>
      <c r="P163" s="189"/>
      <c r="Q163" s="189"/>
      <c r="R163" s="189"/>
      <c r="S163" s="189"/>
      <c r="T163" s="190"/>
      <c r="AT163" s="184" t="s">
        <v>142</v>
      </c>
      <c r="AU163" s="184" t="s">
        <v>140</v>
      </c>
      <c r="AV163" s="15" t="s">
        <v>133</v>
      </c>
      <c r="AW163" s="15" t="s">
        <v>31</v>
      </c>
      <c r="AX163" s="15" t="s">
        <v>73</v>
      </c>
      <c r="AY163" s="184" t="s">
        <v>132</v>
      </c>
    </row>
    <row r="164" spans="1:65" s="13" customFormat="1">
      <c r="B164" s="156"/>
      <c r="D164" s="157" t="s">
        <v>142</v>
      </c>
      <c r="E164" s="158" t="s">
        <v>1</v>
      </c>
      <c r="F164" s="159" t="s">
        <v>178</v>
      </c>
      <c r="H164" s="160">
        <v>39</v>
      </c>
      <c r="I164" s="161"/>
      <c r="L164" s="156"/>
      <c r="M164" s="162"/>
      <c r="N164" s="163"/>
      <c r="O164" s="163"/>
      <c r="P164" s="163"/>
      <c r="Q164" s="163"/>
      <c r="R164" s="163"/>
      <c r="S164" s="163"/>
      <c r="T164" s="164"/>
      <c r="AT164" s="158" t="s">
        <v>142</v>
      </c>
      <c r="AU164" s="158" t="s">
        <v>140</v>
      </c>
      <c r="AV164" s="13" t="s">
        <v>140</v>
      </c>
      <c r="AW164" s="13" t="s">
        <v>31</v>
      </c>
      <c r="AX164" s="13" t="s">
        <v>73</v>
      </c>
      <c r="AY164" s="158" t="s">
        <v>132</v>
      </c>
    </row>
    <row r="165" spans="1:65" s="15" customFormat="1">
      <c r="B165" s="183"/>
      <c r="D165" s="157" t="s">
        <v>142</v>
      </c>
      <c r="E165" s="184" t="s">
        <v>1</v>
      </c>
      <c r="F165" s="185" t="s">
        <v>179</v>
      </c>
      <c r="H165" s="186">
        <v>39</v>
      </c>
      <c r="I165" s="187"/>
      <c r="L165" s="183"/>
      <c r="M165" s="188"/>
      <c r="N165" s="189"/>
      <c r="O165" s="189"/>
      <c r="P165" s="189"/>
      <c r="Q165" s="189"/>
      <c r="R165" s="189"/>
      <c r="S165" s="189"/>
      <c r="T165" s="190"/>
      <c r="AT165" s="184" t="s">
        <v>142</v>
      </c>
      <c r="AU165" s="184" t="s">
        <v>140</v>
      </c>
      <c r="AV165" s="15" t="s">
        <v>133</v>
      </c>
      <c r="AW165" s="15" t="s">
        <v>31</v>
      </c>
      <c r="AX165" s="15" t="s">
        <v>73</v>
      </c>
      <c r="AY165" s="184" t="s">
        <v>132</v>
      </c>
    </row>
    <row r="166" spans="1:65" s="13" customFormat="1">
      <c r="B166" s="156"/>
      <c r="D166" s="157" t="s">
        <v>142</v>
      </c>
      <c r="E166" s="158" t="s">
        <v>1</v>
      </c>
      <c r="F166" s="159" t="s">
        <v>180</v>
      </c>
      <c r="H166" s="160">
        <v>26.5</v>
      </c>
      <c r="I166" s="161"/>
      <c r="L166" s="156"/>
      <c r="M166" s="162"/>
      <c r="N166" s="163"/>
      <c r="O166" s="163"/>
      <c r="P166" s="163"/>
      <c r="Q166" s="163"/>
      <c r="R166" s="163"/>
      <c r="S166" s="163"/>
      <c r="T166" s="164"/>
      <c r="AT166" s="158" t="s">
        <v>142</v>
      </c>
      <c r="AU166" s="158" t="s">
        <v>140</v>
      </c>
      <c r="AV166" s="13" t="s">
        <v>140</v>
      </c>
      <c r="AW166" s="13" t="s">
        <v>31</v>
      </c>
      <c r="AX166" s="13" t="s">
        <v>73</v>
      </c>
      <c r="AY166" s="158" t="s">
        <v>132</v>
      </c>
    </row>
    <row r="167" spans="1:65" s="15" customFormat="1">
      <c r="B167" s="183"/>
      <c r="D167" s="157" t="s">
        <v>142</v>
      </c>
      <c r="E167" s="184" t="s">
        <v>1</v>
      </c>
      <c r="F167" s="185" t="s">
        <v>181</v>
      </c>
      <c r="H167" s="186">
        <v>26.5</v>
      </c>
      <c r="I167" s="187"/>
      <c r="L167" s="183"/>
      <c r="M167" s="188"/>
      <c r="N167" s="189"/>
      <c r="O167" s="189"/>
      <c r="P167" s="189"/>
      <c r="Q167" s="189"/>
      <c r="R167" s="189"/>
      <c r="S167" s="189"/>
      <c r="T167" s="190"/>
      <c r="AT167" s="184" t="s">
        <v>142</v>
      </c>
      <c r="AU167" s="184" t="s">
        <v>140</v>
      </c>
      <c r="AV167" s="15" t="s">
        <v>133</v>
      </c>
      <c r="AW167" s="15" t="s">
        <v>31</v>
      </c>
      <c r="AX167" s="15" t="s">
        <v>73</v>
      </c>
      <c r="AY167" s="184" t="s">
        <v>132</v>
      </c>
    </row>
    <row r="168" spans="1:65" s="14" customFormat="1">
      <c r="B168" s="175"/>
      <c r="D168" s="157" t="s">
        <v>142</v>
      </c>
      <c r="E168" s="176" t="s">
        <v>1</v>
      </c>
      <c r="F168" s="177" t="s">
        <v>156</v>
      </c>
      <c r="H168" s="178">
        <v>112.5</v>
      </c>
      <c r="I168" s="179"/>
      <c r="L168" s="175"/>
      <c r="M168" s="180"/>
      <c r="N168" s="181"/>
      <c r="O168" s="181"/>
      <c r="P168" s="181"/>
      <c r="Q168" s="181"/>
      <c r="R168" s="181"/>
      <c r="S168" s="181"/>
      <c r="T168" s="182"/>
      <c r="AT168" s="176" t="s">
        <v>142</v>
      </c>
      <c r="AU168" s="176" t="s">
        <v>140</v>
      </c>
      <c r="AV168" s="14" t="s">
        <v>139</v>
      </c>
      <c r="AW168" s="14" t="s">
        <v>31</v>
      </c>
      <c r="AX168" s="14" t="s">
        <v>81</v>
      </c>
      <c r="AY168" s="176" t="s">
        <v>132</v>
      </c>
    </row>
    <row r="169" spans="1:65" s="2" customFormat="1" ht="14.45" customHeight="1">
      <c r="A169" s="33"/>
      <c r="B169" s="141"/>
      <c r="C169" s="142" t="s">
        <v>147</v>
      </c>
      <c r="D169" s="142" t="s">
        <v>135</v>
      </c>
      <c r="E169" s="143" t="s">
        <v>182</v>
      </c>
      <c r="F169" s="144" t="s">
        <v>183</v>
      </c>
      <c r="G169" s="145" t="s">
        <v>152</v>
      </c>
      <c r="H169" s="146">
        <v>19</v>
      </c>
      <c r="I169" s="147"/>
      <c r="J169" s="146">
        <f>ROUND(I169*H169,3)</f>
        <v>0</v>
      </c>
      <c r="K169" s="148"/>
      <c r="L169" s="34"/>
      <c r="M169" s="149" t="s">
        <v>1</v>
      </c>
      <c r="N169" s="150" t="s">
        <v>39</v>
      </c>
      <c r="O169" s="59"/>
      <c r="P169" s="151">
        <f>O169*H169</f>
        <v>0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3" t="s">
        <v>139</v>
      </c>
      <c r="AT169" s="153" t="s">
        <v>135</v>
      </c>
      <c r="AU169" s="153" t="s">
        <v>140</v>
      </c>
      <c r="AY169" s="18" t="s">
        <v>132</v>
      </c>
      <c r="BE169" s="154">
        <f>IF(N169="základná",J169,0)</f>
        <v>0</v>
      </c>
      <c r="BF169" s="154">
        <f>IF(N169="znížená",J169,0)</f>
        <v>0</v>
      </c>
      <c r="BG169" s="154">
        <f>IF(N169="zákl. prenesená",J169,0)</f>
        <v>0</v>
      </c>
      <c r="BH169" s="154">
        <f>IF(N169="zníž. prenesená",J169,0)</f>
        <v>0</v>
      </c>
      <c r="BI169" s="154">
        <f>IF(N169="nulová",J169,0)</f>
        <v>0</v>
      </c>
      <c r="BJ169" s="18" t="s">
        <v>140</v>
      </c>
      <c r="BK169" s="155">
        <f>ROUND(I169*H169,3)</f>
        <v>0</v>
      </c>
      <c r="BL169" s="18" t="s">
        <v>139</v>
      </c>
      <c r="BM169" s="153" t="s">
        <v>184</v>
      </c>
    </row>
    <row r="170" spans="1:65" s="13" customFormat="1">
      <c r="B170" s="156"/>
      <c r="D170" s="157" t="s">
        <v>142</v>
      </c>
      <c r="E170" s="158" t="s">
        <v>1</v>
      </c>
      <c r="F170" s="159" t="s">
        <v>185</v>
      </c>
      <c r="H170" s="160">
        <v>19</v>
      </c>
      <c r="I170" s="161"/>
      <c r="L170" s="156"/>
      <c r="M170" s="162"/>
      <c r="N170" s="163"/>
      <c r="O170" s="163"/>
      <c r="P170" s="163"/>
      <c r="Q170" s="163"/>
      <c r="R170" s="163"/>
      <c r="S170" s="163"/>
      <c r="T170" s="164"/>
      <c r="AT170" s="158" t="s">
        <v>142</v>
      </c>
      <c r="AU170" s="158" t="s">
        <v>140</v>
      </c>
      <c r="AV170" s="13" t="s">
        <v>140</v>
      </c>
      <c r="AW170" s="13" t="s">
        <v>31</v>
      </c>
      <c r="AX170" s="13" t="s">
        <v>81</v>
      </c>
      <c r="AY170" s="158" t="s">
        <v>132</v>
      </c>
    </row>
    <row r="171" spans="1:65" s="2" customFormat="1" ht="24.2" customHeight="1">
      <c r="A171" s="33"/>
      <c r="B171" s="141"/>
      <c r="C171" s="142" t="s">
        <v>186</v>
      </c>
      <c r="D171" s="142" t="s">
        <v>135</v>
      </c>
      <c r="E171" s="143" t="s">
        <v>187</v>
      </c>
      <c r="F171" s="144" t="s">
        <v>188</v>
      </c>
      <c r="G171" s="145" t="s">
        <v>152</v>
      </c>
      <c r="H171" s="146">
        <v>112.5</v>
      </c>
      <c r="I171" s="147"/>
      <c r="J171" s="146">
        <f>ROUND(I171*H171,3)</f>
        <v>0</v>
      </c>
      <c r="K171" s="148"/>
      <c r="L171" s="34"/>
      <c r="M171" s="149" t="s">
        <v>1</v>
      </c>
      <c r="N171" s="150" t="s">
        <v>39</v>
      </c>
      <c r="O171" s="59"/>
      <c r="P171" s="151">
        <f>O171*H171</f>
        <v>0</v>
      </c>
      <c r="Q171" s="151">
        <v>0</v>
      </c>
      <c r="R171" s="151">
        <f>Q171*H171</f>
        <v>0</v>
      </c>
      <c r="S171" s="151">
        <v>0</v>
      </c>
      <c r="T171" s="15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3" t="s">
        <v>139</v>
      </c>
      <c r="AT171" s="153" t="s">
        <v>135</v>
      </c>
      <c r="AU171" s="153" t="s">
        <v>140</v>
      </c>
      <c r="AY171" s="18" t="s">
        <v>132</v>
      </c>
      <c r="BE171" s="154">
        <f>IF(N171="základná",J171,0)</f>
        <v>0</v>
      </c>
      <c r="BF171" s="154">
        <f>IF(N171="znížená",J171,0)</f>
        <v>0</v>
      </c>
      <c r="BG171" s="154">
        <f>IF(N171="zákl. prenesená",J171,0)</f>
        <v>0</v>
      </c>
      <c r="BH171" s="154">
        <f>IF(N171="zníž. prenesená",J171,0)</f>
        <v>0</v>
      </c>
      <c r="BI171" s="154">
        <f>IF(N171="nulová",J171,0)</f>
        <v>0</v>
      </c>
      <c r="BJ171" s="18" t="s">
        <v>140</v>
      </c>
      <c r="BK171" s="155">
        <f>ROUND(I171*H171,3)</f>
        <v>0</v>
      </c>
      <c r="BL171" s="18" t="s">
        <v>139</v>
      </c>
      <c r="BM171" s="153" t="s">
        <v>189</v>
      </c>
    </row>
    <row r="172" spans="1:65" s="13" customFormat="1">
      <c r="B172" s="156"/>
      <c r="D172" s="157" t="s">
        <v>142</v>
      </c>
      <c r="E172" s="158" t="s">
        <v>1</v>
      </c>
      <c r="F172" s="159" t="s">
        <v>172</v>
      </c>
      <c r="H172" s="160">
        <v>47</v>
      </c>
      <c r="I172" s="161"/>
      <c r="L172" s="156"/>
      <c r="M172" s="162"/>
      <c r="N172" s="163"/>
      <c r="O172" s="163"/>
      <c r="P172" s="163"/>
      <c r="Q172" s="163"/>
      <c r="R172" s="163"/>
      <c r="S172" s="163"/>
      <c r="T172" s="164"/>
      <c r="AT172" s="158" t="s">
        <v>142</v>
      </c>
      <c r="AU172" s="158" t="s">
        <v>140</v>
      </c>
      <c r="AV172" s="13" t="s">
        <v>140</v>
      </c>
      <c r="AW172" s="13" t="s">
        <v>31</v>
      </c>
      <c r="AX172" s="13" t="s">
        <v>73</v>
      </c>
      <c r="AY172" s="158" t="s">
        <v>132</v>
      </c>
    </row>
    <row r="173" spans="1:65" s="15" customFormat="1">
      <c r="B173" s="183"/>
      <c r="D173" s="157" t="s">
        <v>142</v>
      </c>
      <c r="E173" s="184" t="s">
        <v>1</v>
      </c>
      <c r="F173" s="185" t="s">
        <v>177</v>
      </c>
      <c r="H173" s="186">
        <v>47</v>
      </c>
      <c r="I173" s="187"/>
      <c r="L173" s="183"/>
      <c r="M173" s="188"/>
      <c r="N173" s="189"/>
      <c r="O173" s="189"/>
      <c r="P173" s="189"/>
      <c r="Q173" s="189"/>
      <c r="R173" s="189"/>
      <c r="S173" s="189"/>
      <c r="T173" s="190"/>
      <c r="AT173" s="184" t="s">
        <v>142</v>
      </c>
      <c r="AU173" s="184" t="s">
        <v>140</v>
      </c>
      <c r="AV173" s="15" t="s">
        <v>133</v>
      </c>
      <c r="AW173" s="15" t="s">
        <v>31</v>
      </c>
      <c r="AX173" s="15" t="s">
        <v>73</v>
      </c>
      <c r="AY173" s="184" t="s">
        <v>132</v>
      </c>
    </row>
    <row r="174" spans="1:65" s="13" customFormat="1">
      <c r="B174" s="156"/>
      <c r="D174" s="157" t="s">
        <v>142</v>
      </c>
      <c r="E174" s="158" t="s">
        <v>1</v>
      </c>
      <c r="F174" s="159" t="s">
        <v>178</v>
      </c>
      <c r="H174" s="160">
        <v>39</v>
      </c>
      <c r="I174" s="161"/>
      <c r="L174" s="156"/>
      <c r="M174" s="162"/>
      <c r="N174" s="163"/>
      <c r="O174" s="163"/>
      <c r="P174" s="163"/>
      <c r="Q174" s="163"/>
      <c r="R174" s="163"/>
      <c r="S174" s="163"/>
      <c r="T174" s="164"/>
      <c r="AT174" s="158" t="s">
        <v>142</v>
      </c>
      <c r="AU174" s="158" t="s">
        <v>140</v>
      </c>
      <c r="AV174" s="13" t="s">
        <v>140</v>
      </c>
      <c r="AW174" s="13" t="s">
        <v>31</v>
      </c>
      <c r="AX174" s="13" t="s">
        <v>73</v>
      </c>
      <c r="AY174" s="158" t="s">
        <v>132</v>
      </c>
    </row>
    <row r="175" spans="1:65" s="15" customFormat="1">
      <c r="B175" s="183"/>
      <c r="D175" s="157" t="s">
        <v>142</v>
      </c>
      <c r="E175" s="184" t="s">
        <v>1</v>
      </c>
      <c r="F175" s="185" t="s">
        <v>179</v>
      </c>
      <c r="H175" s="186">
        <v>39</v>
      </c>
      <c r="I175" s="187"/>
      <c r="L175" s="183"/>
      <c r="M175" s="188"/>
      <c r="N175" s="189"/>
      <c r="O175" s="189"/>
      <c r="P175" s="189"/>
      <c r="Q175" s="189"/>
      <c r="R175" s="189"/>
      <c r="S175" s="189"/>
      <c r="T175" s="190"/>
      <c r="AT175" s="184" t="s">
        <v>142</v>
      </c>
      <c r="AU175" s="184" t="s">
        <v>140</v>
      </c>
      <c r="AV175" s="15" t="s">
        <v>133</v>
      </c>
      <c r="AW175" s="15" t="s">
        <v>31</v>
      </c>
      <c r="AX175" s="15" t="s">
        <v>73</v>
      </c>
      <c r="AY175" s="184" t="s">
        <v>132</v>
      </c>
    </row>
    <row r="176" spans="1:65" s="13" customFormat="1">
      <c r="B176" s="156"/>
      <c r="D176" s="157" t="s">
        <v>142</v>
      </c>
      <c r="E176" s="158" t="s">
        <v>1</v>
      </c>
      <c r="F176" s="159" t="s">
        <v>180</v>
      </c>
      <c r="H176" s="160">
        <v>26.5</v>
      </c>
      <c r="I176" s="161"/>
      <c r="L176" s="156"/>
      <c r="M176" s="162"/>
      <c r="N176" s="163"/>
      <c r="O176" s="163"/>
      <c r="P176" s="163"/>
      <c r="Q176" s="163"/>
      <c r="R176" s="163"/>
      <c r="S176" s="163"/>
      <c r="T176" s="164"/>
      <c r="AT176" s="158" t="s">
        <v>142</v>
      </c>
      <c r="AU176" s="158" t="s">
        <v>140</v>
      </c>
      <c r="AV176" s="13" t="s">
        <v>140</v>
      </c>
      <c r="AW176" s="13" t="s">
        <v>31</v>
      </c>
      <c r="AX176" s="13" t="s">
        <v>73</v>
      </c>
      <c r="AY176" s="158" t="s">
        <v>132</v>
      </c>
    </row>
    <row r="177" spans="1:65" s="15" customFormat="1">
      <c r="B177" s="183"/>
      <c r="D177" s="157" t="s">
        <v>142</v>
      </c>
      <c r="E177" s="184" t="s">
        <v>1</v>
      </c>
      <c r="F177" s="185" t="s">
        <v>181</v>
      </c>
      <c r="H177" s="186">
        <v>26.5</v>
      </c>
      <c r="I177" s="187"/>
      <c r="L177" s="183"/>
      <c r="M177" s="188"/>
      <c r="N177" s="189"/>
      <c r="O177" s="189"/>
      <c r="P177" s="189"/>
      <c r="Q177" s="189"/>
      <c r="R177" s="189"/>
      <c r="S177" s="189"/>
      <c r="T177" s="190"/>
      <c r="AT177" s="184" t="s">
        <v>142</v>
      </c>
      <c r="AU177" s="184" t="s">
        <v>140</v>
      </c>
      <c r="AV177" s="15" t="s">
        <v>133</v>
      </c>
      <c r="AW177" s="15" t="s">
        <v>31</v>
      </c>
      <c r="AX177" s="15" t="s">
        <v>73</v>
      </c>
      <c r="AY177" s="184" t="s">
        <v>132</v>
      </c>
    </row>
    <row r="178" spans="1:65" s="14" customFormat="1">
      <c r="B178" s="175"/>
      <c r="D178" s="157" t="s">
        <v>142</v>
      </c>
      <c r="E178" s="176" t="s">
        <v>1</v>
      </c>
      <c r="F178" s="177" t="s">
        <v>156</v>
      </c>
      <c r="H178" s="178">
        <v>112.5</v>
      </c>
      <c r="I178" s="179"/>
      <c r="L178" s="175"/>
      <c r="M178" s="180"/>
      <c r="N178" s="181"/>
      <c r="O178" s="181"/>
      <c r="P178" s="181"/>
      <c r="Q178" s="181"/>
      <c r="R178" s="181"/>
      <c r="S178" s="181"/>
      <c r="T178" s="182"/>
      <c r="AT178" s="176" t="s">
        <v>142</v>
      </c>
      <c r="AU178" s="176" t="s">
        <v>140</v>
      </c>
      <c r="AV178" s="14" t="s">
        <v>139</v>
      </c>
      <c r="AW178" s="14" t="s">
        <v>31</v>
      </c>
      <c r="AX178" s="14" t="s">
        <v>81</v>
      </c>
      <c r="AY178" s="176" t="s">
        <v>132</v>
      </c>
    </row>
    <row r="179" spans="1:65" s="2" customFormat="1" ht="14.45" customHeight="1">
      <c r="A179" s="33"/>
      <c r="B179" s="141"/>
      <c r="C179" s="142" t="s">
        <v>190</v>
      </c>
      <c r="D179" s="142" t="s">
        <v>135</v>
      </c>
      <c r="E179" s="143" t="s">
        <v>191</v>
      </c>
      <c r="F179" s="144" t="s">
        <v>192</v>
      </c>
      <c r="G179" s="145" t="s">
        <v>152</v>
      </c>
      <c r="H179" s="146">
        <v>47</v>
      </c>
      <c r="I179" s="147"/>
      <c r="J179" s="146">
        <f>ROUND(I179*H179,3)</f>
        <v>0</v>
      </c>
      <c r="K179" s="148"/>
      <c r="L179" s="34"/>
      <c r="M179" s="149" t="s">
        <v>1</v>
      </c>
      <c r="N179" s="150" t="s">
        <v>39</v>
      </c>
      <c r="O179" s="59"/>
      <c r="P179" s="151">
        <f>O179*H179</f>
        <v>0</v>
      </c>
      <c r="Q179" s="151">
        <v>4.5319999999999999E-2</v>
      </c>
      <c r="R179" s="151">
        <f>Q179*H179</f>
        <v>2.1300400000000002</v>
      </c>
      <c r="S179" s="151">
        <v>0</v>
      </c>
      <c r="T179" s="15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3" t="s">
        <v>139</v>
      </c>
      <c r="AT179" s="153" t="s">
        <v>135</v>
      </c>
      <c r="AU179" s="153" t="s">
        <v>140</v>
      </c>
      <c r="AY179" s="18" t="s">
        <v>132</v>
      </c>
      <c r="BE179" s="154">
        <f>IF(N179="základná",J179,0)</f>
        <v>0</v>
      </c>
      <c r="BF179" s="154">
        <f>IF(N179="znížená",J179,0)</f>
        <v>0</v>
      </c>
      <c r="BG179" s="154">
        <f>IF(N179="zákl. prenesená",J179,0)</f>
        <v>0</v>
      </c>
      <c r="BH179" s="154">
        <f>IF(N179="zníž. prenesená",J179,0)</f>
        <v>0</v>
      </c>
      <c r="BI179" s="154">
        <f>IF(N179="nulová",J179,0)</f>
        <v>0</v>
      </c>
      <c r="BJ179" s="18" t="s">
        <v>140</v>
      </c>
      <c r="BK179" s="155">
        <f>ROUND(I179*H179,3)</f>
        <v>0</v>
      </c>
      <c r="BL179" s="18" t="s">
        <v>139</v>
      </c>
      <c r="BM179" s="153" t="s">
        <v>193</v>
      </c>
    </row>
    <row r="180" spans="1:65" s="13" customFormat="1">
      <c r="B180" s="156"/>
      <c r="D180" s="157" t="s">
        <v>142</v>
      </c>
      <c r="E180" s="158" t="s">
        <v>1</v>
      </c>
      <c r="F180" s="159" t="s">
        <v>172</v>
      </c>
      <c r="H180" s="160">
        <v>47</v>
      </c>
      <c r="I180" s="161"/>
      <c r="L180" s="156"/>
      <c r="M180" s="162"/>
      <c r="N180" s="163"/>
      <c r="O180" s="163"/>
      <c r="P180" s="163"/>
      <c r="Q180" s="163"/>
      <c r="R180" s="163"/>
      <c r="S180" s="163"/>
      <c r="T180" s="164"/>
      <c r="AT180" s="158" t="s">
        <v>142</v>
      </c>
      <c r="AU180" s="158" t="s">
        <v>140</v>
      </c>
      <c r="AV180" s="13" t="s">
        <v>140</v>
      </c>
      <c r="AW180" s="13" t="s">
        <v>31</v>
      </c>
      <c r="AX180" s="13" t="s">
        <v>81</v>
      </c>
      <c r="AY180" s="158" t="s">
        <v>132</v>
      </c>
    </row>
    <row r="181" spans="1:65" s="2" customFormat="1" ht="24.2" customHeight="1">
      <c r="A181" s="33"/>
      <c r="B181" s="141"/>
      <c r="C181" s="142" t="s">
        <v>194</v>
      </c>
      <c r="D181" s="142" t="s">
        <v>135</v>
      </c>
      <c r="E181" s="143" t="s">
        <v>195</v>
      </c>
      <c r="F181" s="144" t="s">
        <v>196</v>
      </c>
      <c r="G181" s="145" t="s">
        <v>152</v>
      </c>
      <c r="H181" s="146">
        <v>147.72399999999999</v>
      </c>
      <c r="I181" s="147"/>
      <c r="J181" s="146">
        <f>ROUND(I181*H181,3)</f>
        <v>0</v>
      </c>
      <c r="K181" s="148"/>
      <c r="L181" s="34"/>
      <c r="M181" s="149" t="s">
        <v>1</v>
      </c>
      <c r="N181" s="150" t="s">
        <v>39</v>
      </c>
      <c r="O181" s="59"/>
      <c r="P181" s="151">
        <f>O181*H181</f>
        <v>0</v>
      </c>
      <c r="Q181" s="151">
        <v>0</v>
      </c>
      <c r="R181" s="151">
        <f>Q181*H181</f>
        <v>0</v>
      </c>
      <c r="S181" s="151">
        <v>0</v>
      </c>
      <c r="T181" s="15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3" t="s">
        <v>139</v>
      </c>
      <c r="AT181" s="153" t="s">
        <v>135</v>
      </c>
      <c r="AU181" s="153" t="s">
        <v>140</v>
      </c>
      <c r="AY181" s="18" t="s">
        <v>132</v>
      </c>
      <c r="BE181" s="154">
        <f>IF(N181="základná",J181,0)</f>
        <v>0</v>
      </c>
      <c r="BF181" s="154">
        <f>IF(N181="znížená",J181,0)</f>
        <v>0</v>
      </c>
      <c r="BG181" s="154">
        <f>IF(N181="zákl. prenesená",J181,0)</f>
        <v>0</v>
      </c>
      <c r="BH181" s="154">
        <f>IF(N181="zníž. prenesená",J181,0)</f>
        <v>0</v>
      </c>
      <c r="BI181" s="154">
        <f>IF(N181="nulová",J181,0)</f>
        <v>0</v>
      </c>
      <c r="BJ181" s="18" t="s">
        <v>140</v>
      </c>
      <c r="BK181" s="155">
        <f>ROUND(I181*H181,3)</f>
        <v>0</v>
      </c>
      <c r="BL181" s="18" t="s">
        <v>139</v>
      </c>
      <c r="BM181" s="153" t="s">
        <v>197</v>
      </c>
    </row>
    <row r="182" spans="1:65" s="13" customFormat="1" ht="22.5">
      <c r="B182" s="156"/>
      <c r="D182" s="157" t="s">
        <v>142</v>
      </c>
      <c r="E182" s="158" t="s">
        <v>1</v>
      </c>
      <c r="F182" s="159" t="s">
        <v>198</v>
      </c>
      <c r="H182" s="160">
        <v>147.72427999999999</v>
      </c>
      <c r="I182" s="161"/>
      <c r="L182" s="156"/>
      <c r="M182" s="162"/>
      <c r="N182" s="163"/>
      <c r="O182" s="163"/>
      <c r="P182" s="163"/>
      <c r="Q182" s="163"/>
      <c r="R182" s="163"/>
      <c r="S182" s="163"/>
      <c r="T182" s="164"/>
      <c r="AT182" s="158" t="s">
        <v>142</v>
      </c>
      <c r="AU182" s="158" t="s">
        <v>140</v>
      </c>
      <c r="AV182" s="13" t="s">
        <v>140</v>
      </c>
      <c r="AW182" s="13" t="s">
        <v>31</v>
      </c>
      <c r="AX182" s="13" t="s">
        <v>81</v>
      </c>
      <c r="AY182" s="158" t="s">
        <v>132</v>
      </c>
    </row>
    <row r="183" spans="1:65" s="2" customFormat="1" ht="14.45" customHeight="1">
      <c r="A183" s="33"/>
      <c r="B183" s="141"/>
      <c r="C183" s="165" t="s">
        <v>199</v>
      </c>
      <c r="D183" s="165" t="s">
        <v>144</v>
      </c>
      <c r="E183" s="166" t="s">
        <v>200</v>
      </c>
      <c r="F183" s="167" t="s">
        <v>201</v>
      </c>
      <c r="G183" s="168" t="s">
        <v>152</v>
      </c>
      <c r="H183" s="169">
        <v>169.88300000000001</v>
      </c>
      <c r="I183" s="170"/>
      <c r="J183" s="169">
        <f>ROUND(I183*H183,3)</f>
        <v>0</v>
      </c>
      <c r="K183" s="171"/>
      <c r="L183" s="172"/>
      <c r="M183" s="173" t="s">
        <v>1</v>
      </c>
      <c r="N183" s="174" t="s">
        <v>39</v>
      </c>
      <c r="O183" s="59"/>
      <c r="P183" s="151">
        <f>O183*H183</f>
        <v>0</v>
      </c>
      <c r="Q183" s="151">
        <v>1E-4</v>
      </c>
      <c r="R183" s="151">
        <f>Q183*H183</f>
        <v>1.6988300000000001E-2</v>
      </c>
      <c r="S183" s="151">
        <v>0</v>
      </c>
      <c r="T183" s="15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3" t="s">
        <v>147</v>
      </c>
      <c r="AT183" s="153" t="s">
        <v>144</v>
      </c>
      <c r="AU183" s="153" t="s">
        <v>140</v>
      </c>
      <c r="AY183" s="18" t="s">
        <v>132</v>
      </c>
      <c r="BE183" s="154">
        <f>IF(N183="základná",J183,0)</f>
        <v>0</v>
      </c>
      <c r="BF183" s="154">
        <f>IF(N183="znížená",J183,0)</f>
        <v>0</v>
      </c>
      <c r="BG183" s="154">
        <f>IF(N183="zákl. prenesená",J183,0)</f>
        <v>0</v>
      </c>
      <c r="BH183" s="154">
        <f>IF(N183="zníž. prenesená",J183,0)</f>
        <v>0</v>
      </c>
      <c r="BI183" s="154">
        <f>IF(N183="nulová",J183,0)</f>
        <v>0</v>
      </c>
      <c r="BJ183" s="18" t="s">
        <v>140</v>
      </c>
      <c r="BK183" s="155">
        <f>ROUND(I183*H183,3)</f>
        <v>0</v>
      </c>
      <c r="BL183" s="18" t="s">
        <v>139</v>
      </c>
      <c r="BM183" s="153" t="s">
        <v>202</v>
      </c>
    </row>
    <row r="184" spans="1:65" s="2" customFormat="1" ht="24.2" customHeight="1">
      <c r="A184" s="33"/>
      <c r="B184" s="141"/>
      <c r="C184" s="142" t="s">
        <v>203</v>
      </c>
      <c r="D184" s="142" t="s">
        <v>135</v>
      </c>
      <c r="E184" s="143" t="s">
        <v>204</v>
      </c>
      <c r="F184" s="144" t="s">
        <v>205</v>
      </c>
      <c r="G184" s="145" t="s">
        <v>152</v>
      </c>
      <c r="H184" s="146">
        <v>147.72399999999999</v>
      </c>
      <c r="I184" s="147"/>
      <c r="J184" s="146">
        <f>ROUND(I184*H184,3)</f>
        <v>0</v>
      </c>
      <c r="K184" s="148"/>
      <c r="L184" s="34"/>
      <c r="M184" s="149" t="s">
        <v>1</v>
      </c>
      <c r="N184" s="150" t="s">
        <v>39</v>
      </c>
      <c r="O184" s="59"/>
      <c r="P184" s="151">
        <f>O184*H184</f>
        <v>0</v>
      </c>
      <c r="Q184" s="151">
        <v>9.1800000000000007E-2</v>
      </c>
      <c r="R184" s="151">
        <f>Q184*H184</f>
        <v>13.5610632</v>
      </c>
      <c r="S184" s="151">
        <v>0</v>
      </c>
      <c r="T184" s="15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3" t="s">
        <v>139</v>
      </c>
      <c r="AT184" s="153" t="s">
        <v>135</v>
      </c>
      <c r="AU184" s="153" t="s">
        <v>140</v>
      </c>
      <c r="AY184" s="18" t="s">
        <v>132</v>
      </c>
      <c r="BE184" s="154">
        <f>IF(N184="základná",J184,0)</f>
        <v>0</v>
      </c>
      <c r="BF184" s="154">
        <f>IF(N184="znížená",J184,0)</f>
        <v>0</v>
      </c>
      <c r="BG184" s="154">
        <f>IF(N184="zákl. prenesená",J184,0)</f>
        <v>0</v>
      </c>
      <c r="BH184" s="154">
        <f>IF(N184="zníž. prenesená",J184,0)</f>
        <v>0</v>
      </c>
      <c r="BI184" s="154">
        <f>IF(N184="nulová",J184,0)</f>
        <v>0</v>
      </c>
      <c r="BJ184" s="18" t="s">
        <v>140</v>
      </c>
      <c r="BK184" s="155">
        <f>ROUND(I184*H184,3)</f>
        <v>0</v>
      </c>
      <c r="BL184" s="18" t="s">
        <v>139</v>
      </c>
      <c r="BM184" s="153" t="s">
        <v>206</v>
      </c>
    </row>
    <row r="185" spans="1:65" s="13" customFormat="1" ht="22.5">
      <c r="B185" s="156"/>
      <c r="D185" s="157" t="s">
        <v>142</v>
      </c>
      <c r="E185" s="158" t="s">
        <v>1</v>
      </c>
      <c r="F185" s="159" t="s">
        <v>198</v>
      </c>
      <c r="H185" s="160">
        <v>147.72427999999999</v>
      </c>
      <c r="I185" s="161"/>
      <c r="L185" s="156"/>
      <c r="M185" s="162"/>
      <c r="N185" s="163"/>
      <c r="O185" s="163"/>
      <c r="P185" s="163"/>
      <c r="Q185" s="163"/>
      <c r="R185" s="163"/>
      <c r="S185" s="163"/>
      <c r="T185" s="164"/>
      <c r="AT185" s="158" t="s">
        <v>142</v>
      </c>
      <c r="AU185" s="158" t="s">
        <v>140</v>
      </c>
      <c r="AV185" s="13" t="s">
        <v>140</v>
      </c>
      <c r="AW185" s="13" t="s">
        <v>31</v>
      </c>
      <c r="AX185" s="13" t="s">
        <v>81</v>
      </c>
      <c r="AY185" s="158" t="s">
        <v>132</v>
      </c>
    </row>
    <row r="186" spans="1:65" s="2" customFormat="1" ht="24.2" customHeight="1">
      <c r="A186" s="33"/>
      <c r="B186" s="141"/>
      <c r="C186" s="142" t="s">
        <v>207</v>
      </c>
      <c r="D186" s="142" t="s">
        <v>135</v>
      </c>
      <c r="E186" s="143" t="s">
        <v>208</v>
      </c>
      <c r="F186" s="144" t="s">
        <v>209</v>
      </c>
      <c r="G186" s="145" t="s">
        <v>152</v>
      </c>
      <c r="H186" s="146">
        <v>10.893000000000001</v>
      </c>
      <c r="I186" s="147"/>
      <c r="J186" s="146">
        <f>ROUND(I186*H186,3)</f>
        <v>0</v>
      </c>
      <c r="K186" s="148"/>
      <c r="L186" s="34"/>
      <c r="M186" s="149" t="s">
        <v>1</v>
      </c>
      <c r="N186" s="150" t="s">
        <v>39</v>
      </c>
      <c r="O186" s="59"/>
      <c r="P186" s="151">
        <f>O186*H186</f>
        <v>0</v>
      </c>
      <c r="Q186" s="151">
        <v>9.1800000000000007E-2</v>
      </c>
      <c r="R186" s="151">
        <f>Q186*H186</f>
        <v>0.99997740000000013</v>
      </c>
      <c r="S186" s="151">
        <v>0</v>
      </c>
      <c r="T186" s="15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3" t="s">
        <v>139</v>
      </c>
      <c r="AT186" s="153" t="s">
        <v>135</v>
      </c>
      <c r="AU186" s="153" t="s">
        <v>140</v>
      </c>
      <c r="AY186" s="18" t="s">
        <v>132</v>
      </c>
      <c r="BE186" s="154">
        <f>IF(N186="základná",J186,0)</f>
        <v>0</v>
      </c>
      <c r="BF186" s="154">
        <f>IF(N186="znížená",J186,0)</f>
        <v>0</v>
      </c>
      <c r="BG186" s="154">
        <f>IF(N186="zákl. prenesená",J186,0)</f>
        <v>0</v>
      </c>
      <c r="BH186" s="154">
        <f>IF(N186="zníž. prenesená",J186,0)</f>
        <v>0</v>
      </c>
      <c r="BI186" s="154">
        <f>IF(N186="nulová",J186,0)</f>
        <v>0</v>
      </c>
      <c r="BJ186" s="18" t="s">
        <v>140</v>
      </c>
      <c r="BK186" s="155">
        <f>ROUND(I186*H186,3)</f>
        <v>0</v>
      </c>
      <c r="BL186" s="18" t="s">
        <v>139</v>
      </c>
      <c r="BM186" s="153" t="s">
        <v>210</v>
      </c>
    </row>
    <row r="187" spans="1:65" s="13" customFormat="1">
      <c r="B187" s="156"/>
      <c r="D187" s="157" t="s">
        <v>142</v>
      </c>
      <c r="E187" s="158" t="s">
        <v>1</v>
      </c>
      <c r="F187" s="159" t="s">
        <v>211</v>
      </c>
      <c r="H187" s="160">
        <v>10.8932</v>
      </c>
      <c r="I187" s="161"/>
      <c r="L187" s="156"/>
      <c r="M187" s="162"/>
      <c r="N187" s="163"/>
      <c r="O187" s="163"/>
      <c r="P187" s="163"/>
      <c r="Q187" s="163"/>
      <c r="R187" s="163"/>
      <c r="S187" s="163"/>
      <c r="T187" s="164"/>
      <c r="AT187" s="158" t="s">
        <v>142</v>
      </c>
      <c r="AU187" s="158" t="s">
        <v>140</v>
      </c>
      <c r="AV187" s="13" t="s">
        <v>140</v>
      </c>
      <c r="AW187" s="13" t="s">
        <v>31</v>
      </c>
      <c r="AX187" s="13" t="s">
        <v>81</v>
      </c>
      <c r="AY187" s="158" t="s">
        <v>132</v>
      </c>
    </row>
    <row r="188" spans="1:65" s="12" customFormat="1" ht="22.9" customHeight="1">
      <c r="B188" s="128"/>
      <c r="D188" s="129" t="s">
        <v>72</v>
      </c>
      <c r="E188" s="139" t="s">
        <v>186</v>
      </c>
      <c r="F188" s="139" t="s">
        <v>212</v>
      </c>
      <c r="I188" s="131"/>
      <c r="J188" s="140">
        <f>BK188</f>
        <v>0</v>
      </c>
      <c r="L188" s="128"/>
      <c r="M188" s="133"/>
      <c r="N188" s="134"/>
      <c r="O188" s="134"/>
      <c r="P188" s="135">
        <f>SUM(P189:P231)</f>
        <v>0</v>
      </c>
      <c r="Q188" s="134"/>
      <c r="R188" s="135">
        <f>SUM(R189:R231)</f>
        <v>0.92221389999999992</v>
      </c>
      <c r="S188" s="134"/>
      <c r="T188" s="136">
        <f>SUM(T189:T231)</f>
        <v>45.692779999999999</v>
      </c>
      <c r="AR188" s="129" t="s">
        <v>81</v>
      </c>
      <c r="AT188" s="137" t="s">
        <v>72</v>
      </c>
      <c r="AU188" s="137" t="s">
        <v>81</v>
      </c>
      <c r="AY188" s="129" t="s">
        <v>132</v>
      </c>
      <c r="BK188" s="138">
        <f>SUM(BK189:BK231)</f>
        <v>0</v>
      </c>
    </row>
    <row r="189" spans="1:65" s="2" customFormat="1" ht="24.2" customHeight="1">
      <c r="A189" s="33"/>
      <c r="B189" s="141"/>
      <c r="C189" s="142" t="s">
        <v>213</v>
      </c>
      <c r="D189" s="142" t="s">
        <v>135</v>
      </c>
      <c r="E189" s="143" t="s">
        <v>214</v>
      </c>
      <c r="F189" s="144" t="s">
        <v>215</v>
      </c>
      <c r="G189" s="145" t="s">
        <v>152</v>
      </c>
      <c r="H189" s="146">
        <v>148</v>
      </c>
      <c r="I189" s="147"/>
      <c r="J189" s="146">
        <f>ROUND(I189*H189,3)</f>
        <v>0</v>
      </c>
      <c r="K189" s="148"/>
      <c r="L189" s="34"/>
      <c r="M189" s="149" t="s">
        <v>1</v>
      </c>
      <c r="N189" s="150" t="s">
        <v>39</v>
      </c>
      <c r="O189" s="59"/>
      <c r="P189" s="151">
        <f>O189*H189</f>
        <v>0</v>
      </c>
      <c r="Q189" s="151">
        <v>6.1799999999999997E-3</v>
      </c>
      <c r="R189" s="151">
        <f>Q189*H189</f>
        <v>0.91464000000000001</v>
      </c>
      <c r="S189" s="151">
        <v>0</v>
      </c>
      <c r="T189" s="15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3" t="s">
        <v>139</v>
      </c>
      <c r="AT189" s="153" t="s">
        <v>135</v>
      </c>
      <c r="AU189" s="153" t="s">
        <v>140</v>
      </c>
      <c r="AY189" s="18" t="s">
        <v>132</v>
      </c>
      <c r="BE189" s="154">
        <f>IF(N189="základná",J189,0)</f>
        <v>0</v>
      </c>
      <c r="BF189" s="154">
        <f>IF(N189="znížená",J189,0)</f>
        <v>0</v>
      </c>
      <c r="BG189" s="154">
        <f>IF(N189="zákl. prenesená",J189,0)</f>
        <v>0</v>
      </c>
      <c r="BH189" s="154">
        <f>IF(N189="zníž. prenesená",J189,0)</f>
        <v>0</v>
      </c>
      <c r="BI189" s="154">
        <f>IF(N189="nulová",J189,0)</f>
        <v>0</v>
      </c>
      <c r="BJ189" s="18" t="s">
        <v>140</v>
      </c>
      <c r="BK189" s="155">
        <f>ROUND(I189*H189,3)</f>
        <v>0</v>
      </c>
      <c r="BL189" s="18" t="s">
        <v>139</v>
      </c>
      <c r="BM189" s="153" t="s">
        <v>216</v>
      </c>
    </row>
    <row r="190" spans="1:65" s="2" customFormat="1" ht="14.45" customHeight="1">
      <c r="A190" s="33"/>
      <c r="B190" s="141"/>
      <c r="C190" s="142" t="s">
        <v>217</v>
      </c>
      <c r="D190" s="142" t="s">
        <v>135</v>
      </c>
      <c r="E190" s="143" t="s">
        <v>218</v>
      </c>
      <c r="F190" s="144" t="s">
        <v>219</v>
      </c>
      <c r="G190" s="145" t="s">
        <v>152</v>
      </c>
      <c r="H190" s="146">
        <v>148</v>
      </c>
      <c r="I190" s="147"/>
      <c r="J190" s="146">
        <f>ROUND(I190*H190,3)</f>
        <v>0</v>
      </c>
      <c r="K190" s="148"/>
      <c r="L190" s="34"/>
      <c r="M190" s="149" t="s">
        <v>1</v>
      </c>
      <c r="N190" s="150" t="s">
        <v>39</v>
      </c>
      <c r="O190" s="59"/>
      <c r="P190" s="151">
        <f>O190*H190</f>
        <v>0</v>
      </c>
      <c r="Q190" s="151">
        <v>5.0000000000000002E-5</v>
      </c>
      <c r="R190" s="151">
        <f>Q190*H190</f>
        <v>7.4000000000000003E-3</v>
      </c>
      <c r="S190" s="151">
        <v>0</v>
      </c>
      <c r="T190" s="15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3" t="s">
        <v>139</v>
      </c>
      <c r="AT190" s="153" t="s">
        <v>135</v>
      </c>
      <c r="AU190" s="153" t="s">
        <v>140</v>
      </c>
      <c r="AY190" s="18" t="s">
        <v>132</v>
      </c>
      <c r="BE190" s="154">
        <f>IF(N190="základná",J190,0)</f>
        <v>0</v>
      </c>
      <c r="BF190" s="154">
        <f>IF(N190="znížená",J190,0)</f>
        <v>0</v>
      </c>
      <c r="BG190" s="154">
        <f>IF(N190="zákl. prenesená",J190,0)</f>
        <v>0</v>
      </c>
      <c r="BH190" s="154">
        <f>IF(N190="zníž. prenesená",J190,0)</f>
        <v>0</v>
      </c>
      <c r="BI190" s="154">
        <f>IF(N190="nulová",J190,0)</f>
        <v>0</v>
      </c>
      <c r="BJ190" s="18" t="s">
        <v>140</v>
      </c>
      <c r="BK190" s="155">
        <f>ROUND(I190*H190,3)</f>
        <v>0</v>
      </c>
      <c r="BL190" s="18" t="s">
        <v>139</v>
      </c>
      <c r="BM190" s="153" t="s">
        <v>220</v>
      </c>
    </row>
    <row r="191" spans="1:65" s="2" customFormat="1" ht="37.9" customHeight="1">
      <c r="A191" s="33"/>
      <c r="B191" s="141"/>
      <c r="C191" s="142" t="s">
        <v>221</v>
      </c>
      <c r="D191" s="142" t="s">
        <v>135</v>
      </c>
      <c r="E191" s="143" t="s">
        <v>222</v>
      </c>
      <c r="F191" s="144" t="s">
        <v>223</v>
      </c>
      <c r="G191" s="145" t="s">
        <v>224</v>
      </c>
      <c r="H191" s="146">
        <v>7.8159999999999998</v>
      </c>
      <c r="I191" s="147"/>
      <c r="J191" s="146">
        <f>ROUND(I191*H191,3)</f>
        <v>0</v>
      </c>
      <c r="K191" s="148"/>
      <c r="L191" s="34"/>
      <c r="M191" s="149" t="s">
        <v>1</v>
      </c>
      <c r="N191" s="150" t="s">
        <v>39</v>
      </c>
      <c r="O191" s="59"/>
      <c r="P191" s="151">
        <f>O191*H191</f>
        <v>0</v>
      </c>
      <c r="Q191" s="151">
        <v>0</v>
      </c>
      <c r="R191" s="151">
        <f>Q191*H191</f>
        <v>0</v>
      </c>
      <c r="S191" s="151">
        <v>1.905</v>
      </c>
      <c r="T191" s="152">
        <f>S191*H191</f>
        <v>14.889480000000001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3" t="s">
        <v>139</v>
      </c>
      <c r="AT191" s="153" t="s">
        <v>135</v>
      </c>
      <c r="AU191" s="153" t="s">
        <v>140</v>
      </c>
      <c r="AY191" s="18" t="s">
        <v>132</v>
      </c>
      <c r="BE191" s="154">
        <f>IF(N191="základná",J191,0)</f>
        <v>0</v>
      </c>
      <c r="BF191" s="154">
        <f>IF(N191="znížená",J191,0)</f>
        <v>0</v>
      </c>
      <c r="BG191" s="154">
        <f>IF(N191="zákl. prenesená",J191,0)</f>
        <v>0</v>
      </c>
      <c r="BH191" s="154">
        <f>IF(N191="zníž. prenesená",J191,0)</f>
        <v>0</v>
      </c>
      <c r="BI191" s="154">
        <f>IF(N191="nulová",J191,0)</f>
        <v>0</v>
      </c>
      <c r="BJ191" s="18" t="s">
        <v>140</v>
      </c>
      <c r="BK191" s="155">
        <f>ROUND(I191*H191,3)</f>
        <v>0</v>
      </c>
      <c r="BL191" s="18" t="s">
        <v>139</v>
      </c>
      <c r="BM191" s="153" t="s">
        <v>225</v>
      </c>
    </row>
    <row r="192" spans="1:65" s="13" customFormat="1">
      <c r="B192" s="156"/>
      <c r="D192" s="157" t="s">
        <v>142</v>
      </c>
      <c r="E192" s="158" t="s">
        <v>1</v>
      </c>
      <c r="F192" s="159" t="s">
        <v>226</v>
      </c>
      <c r="H192" s="160">
        <v>7.8158519999999996</v>
      </c>
      <c r="I192" s="161"/>
      <c r="L192" s="156"/>
      <c r="M192" s="162"/>
      <c r="N192" s="163"/>
      <c r="O192" s="163"/>
      <c r="P192" s="163"/>
      <c r="Q192" s="163"/>
      <c r="R192" s="163"/>
      <c r="S192" s="163"/>
      <c r="T192" s="164"/>
      <c r="AT192" s="158" t="s">
        <v>142</v>
      </c>
      <c r="AU192" s="158" t="s">
        <v>140</v>
      </c>
      <c r="AV192" s="13" t="s">
        <v>140</v>
      </c>
      <c r="AW192" s="13" t="s">
        <v>31</v>
      </c>
      <c r="AX192" s="13" t="s">
        <v>81</v>
      </c>
      <c r="AY192" s="158" t="s">
        <v>132</v>
      </c>
    </row>
    <row r="193" spans="1:65" s="2" customFormat="1" ht="37.9" customHeight="1">
      <c r="A193" s="33"/>
      <c r="B193" s="141"/>
      <c r="C193" s="142" t="s">
        <v>227</v>
      </c>
      <c r="D193" s="142" t="s">
        <v>135</v>
      </c>
      <c r="E193" s="143" t="s">
        <v>228</v>
      </c>
      <c r="F193" s="144" t="s">
        <v>229</v>
      </c>
      <c r="G193" s="145" t="s">
        <v>224</v>
      </c>
      <c r="H193" s="146">
        <v>10.340999999999999</v>
      </c>
      <c r="I193" s="147"/>
      <c r="J193" s="146">
        <f>ROUND(I193*H193,3)</f>
        <v>0</v>
      </c>
      <c r="K193" s="148"/>
      <c r="L193" s="34"/>
      <c r="M193" s="149" t="s">
        <v>1</v>
      </c>
      <c r="N193" s="150" t="s">
        <v>39</v>
      </c>
      <c r="O193" s="59"/>
      <c r="P193" s="151">
        <f>O193*H193</f>
        <v>0</v>
      </c>
      <c r="Q193" s="151">
        <v>0</v>
      </c>
      <c r="R193" s="151">
        <f>Q193*H193</f>
        <v>0</v>
      </c>
      <c r="S193" s="151">
        <v>2.2000000000000002</v>
      </c>
      <c r="T193" s="152">
        <f>S193*H193</f>
        <v>22.7502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3" t="s">
        <v>139</v>
      </c>
      <c r="AT193" s="153" t="s">
        <v>135</v>
      </c>
      <c r="AU193" s="153" t="s">
        <v>140</v>
      </c>
      <c r="AY193" s="18" t="s">
        <v>132</v>
      </c>
      <c r="BE193" s="154">
        <f>IF(N193="základná",J193,0)</f>
        <v>0</v>
      </c>
      <c r="BF193" s="154">
        <f>IF(N193="znížená",J193,0)</f>
        <v>0</v>
      </c>
      <c r="BG193" s="154">
        <f>IF(N193="zákl. prenesená",J193,0)</f>
        <v>0</v>
      </c>
      <c r="BH193" s="154">
        <f>IF(N193="zníž. prenesená",J193,0)</f>
        <v>0</v>
      </c>
      <c r="BI193" s="154">
        <f>IF(N193="nulová",J193,0)</f>
        <v>0</v>
      </c>
      <c r="BJ193" s="18" t="s">
        <v>140</v>
      </c>
      <c r="BK193" s="155">
        <f>ROUND(I193*H193,3)</f>
        <v>0</v>
      </c>
      <c r="BL193" s="18" t="s">
        <v>139</v>
      </c>
      <c r="BM193" s="153" t="s">
        <v>230</v>
      </c>
    </row>
    <row r="194" spans="1:65" s="13" customFormat="1" ht="33.75">
      <c r="B194" s="156"/>
      <c r="D194" s="157" t="s">
        <v>142</v>
      </c>
      <c r="E194" s="158" t="s">
        <v>1</v>
      </c>
      <c r="F194" s="159" t="s">
        <v>231</v>
      </c>
      <c r="H194" s="160">
        <v>10.1491796</v>
      </c>
      <c r="I194" s="161"/>
      <c r="L194" s="156"/>
      <c r="M194" s="162"/>
      <c r="N194" s="163"/>
      <c r="O194" s="163"/>
      <c r="P194" s="163"/>
      <c r="Q194" s="163"/>
      <c r="R194" s="163"/>
      <c r="S194" s="163"/>
      <c r="T194" s="164"/>
      <c r="AT194" s="158" t="s">
        <v>142</v>
      </c>
      <c r="AU194" s="158" t="s">
        <v>140</v>
      </c>
      <c r="AV194" s="13" t="s">
        <v>140</v>
      </c>
      <c r="AW194" s="13" t="s">
        <v>31</v>
      </c>
      <c r="AX194" s="13" t="s">
        <v>73</v>
      </c>
      <c r="AY194" s="158" t="s">
        <v>132</v>
      </c>
    </row>
    <row r="195" spans="1:65" s="13" customFormat="1">
      <c r="B195" s="156"/>
      <c r="D195" s="157" t="s">
        <v>142</v>
      </c>
      <c r="E195" s="158" t="s">
        <v>1</v>
      </c>
      <c r="F195" s="159" t="s">
        <v>232</v>
      </c>
      <c r="H195" s="160">
        <v>0.19152</v>
      </c>
      <c r="I195" s="161"/>
      <c r="L195" s="156"/>
      <c r="M195" s="162"/>
      <c r="N195" s="163"/>
      <c r="O195" s="163"/>
      <c r="P195" s="163"/>
      <c r="Q195" s="163"/>
      <c r="R195" s="163"/>
      <c r="S195" s="163"/>
      <c r="T195" s="164"/>
      <c r="AT195" s="158" t="s">
        <v>142</v>
      </c>
      <c r="AU195" s="158" t="s">
        <v>140</v>
      </c>
      <c r="AV195" s="13" t="s">
        <v>140</v>
      </c>
      <c r="AW195" s="13" t="s">
        <v>31</v>
      </c>
      <c r="AX195" s="13" t="s">
        <v>73</v>
      </c>
      <c r="AY195" s="158" t="s">
        <v>132</v>
      </c>
    </row>
    <row r="196" spans="1:65" s="14" customFormat="1">
      <c r="B196" s="175"/>
      <c r="D196" s="157" t="s">
        <v>142</v>
      </c>
      <c r="E196" s="176" t="s">
        <v>1</v>
      </c>
      <c r="F196" s="177" t="s">
        <v>156</v>
      </c>
      <c r="H196" s="178">
        <v>10.340699600000001</v>
      </c>
      <c r="I196" s="179"/>
      <c r="L196" s="175"/>
      <c r="M196" s="180"/>
      <c r="N196" s="181"/>
      <c r="O196" s="181"/>
      <c r="P196" s="181"/>
      <c r="Q196" s="181"/>
      <c r="R196" s="181"/>
      <c r="S196" s="181"/>
      <c r="T196" s="182"/>
      <c r="AT196" s="176" t="s">
        <v>142</v>
      </c>
      <c r="AU196" s="176" t="s">
        <v>140</v>
      </c>
      <c r="AV196" s="14" t="s">
        <v>139</v>
      </c>
      <c r="AW196" s="14" t="s">
        <v>31</v>
      </c>
      <c r="AX196" s="14" t="s">
        <v>81</v>
      </c>
      <c r="AY196" s="176" t="s">
        <v>132</v>
      </c>
    </row>
    <row r="197" spans="1:65" s="2" customFormat="1" ht="37.9" customHeight="1">
      <c r="A197" s="33"/>
      <c r="B197" s="141"/>
      <c r="C197" s="142" t="s">
        <v>233</v>
      </c>
      <c r="D197" s="142" t="s">
        <v>135</v>
      </c>
      <c r="E197" s="143" t="s">
        <v>234</v>
      </c>
      <c r="F197" s="144" t="s">
        <v>235</v>
      </c>
      <c r="G197" s="145" t="s">
        <v>224</v>
      </c>
      <c r="H197" s="146">
        <v>2.0150000000000001</v>
      </c>
      <c r="I197" s="147"/>
      <c r="J197" s="146">
        <f>ROUND(I197*H197,3)</f>
        <v>0</v>
      </c>
      <c r="K197" s="148"/>
      <c r="L197" s="34"/>
      <c r="M197" s="149" t="s">
        <v>1</v>
      </c>
      <c r="N197" s="150" t="s">
        <v>39</v>
      </c>
      <c r="O197" s="59"/>
      <c r="P197" s="151">
        <f>O197*H197</f>
        <v>0</v>
      </c>
      <c r="Q197" s="151">
        <v>0</v>
      </c>
      <c r="R197" s="151">
        <f>Q197*H197</f>
        <v>0</v>
      </c>
      <c r="S197" s="151">
        <v>2.2000000000000002</v>
      </c>
      <c r="T197" s="152">
        <f>S197*H197</f>
        <v>4.4330000000000007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3" t="s">
        <v>139</v>
      </c>
      <c r="AT197" s="153" t="s">
        <v>135</v>
      </c>
      <c r="AU197" s="153" t="s">
        <v>140</v>
      </c>
      <c r="AY197" s="18" t="s">
        <v>132</v>
      </c>
      <c r="BE197" s="154">
        <f>IF(N197="základná",J197,0)</f>
        <v>0</v>
      </c>
      <c r="BF197" s="154">
        <f>IF(N197="znížená",J197,0)</f>
        <v>0</v>
      </c>
      <c r="BG197" s="154">
        <f>IF(N197="zákl. prenesená",J197,0)</f>
        <v>0</v>
      </c>
      <c r="BH197" s="154">
        <f>IF(N197="zníž. prenesená",J197,0)</f>
        <v>0</v>
      </c>
      <c r="BI197" s="154">
        <f>IF(N197="nulová",J197,0)</f>
        <v>0</v>
      </c>
      <c r="BJ197" s="18" t="s">
        <v>140</v>
      </c>
      <c r="BK197" s="155">
        <f>ROUND(I197*H197,3)</f>
        <v>0</v>
      </c>
      <c r="BL197" s="18" t="s">
        <v>139</v>
      </c>
      <c r="BM197" s="153" t="s">
        <v>236</v>
      </c>
    </row>
    <row r="198" spans="1:65" s="13" customFormat="1" ht="22.5">
      <c r="B198" s="156"/>
      <c r="D198" s="157" t="s">
        <v>142</v>
      </c>
      <c r="E198" s="158" t="s">
        <v>1</v>
      </c>
      <c r="F198" s="159" t="s">
        <v>237</v>
      </c>
      <c r="H198" s="160">
        <v>2.0152420000000002</v>
      </c>
      <c r="I198" s="161"/>
      <c r="L198" s="156"/>
      <c r="M198" s="162"/>
      <c r="N198" s="163"/>
      <c r="O198" s="163"/>
      <c r="P198" s="163"/>
      <c r="Q198" s="163"/>
      <c r="R198" s="163"/>
      <c r="S198" s="163"/>
      <c r="T198" s="164"/>
      <c r="AT198" s="158" t="s">
        <v>142</v>
      </c>
      <c r="AU198" s="158" t="s">
        <v>140</v>
      </c>
      <c r="AV198" s="13" t="s">
        <v>140</v>
      </c>
      <c r="AW198" s="13" t="s">
        <v>31</v>
      </c>
      <c r="AX198" s="13" t="s">
        <v>81</v>
      </c>
      <c r="AY198" s="158" t="s">
        <v>132</v>
      </c>
    </row>
    <row r="199" spans="1:65" s="2" customFormat="1" ht="37.9" customHeight="1">
      <c r="A199" s="33"/>
      <c r="B199" s="141"/>
      <c r="C199" s="142" t="s">
        <v>7</v>
      </c>
      <c r="D199" s="142" t="s">
        <v>135</v>
      </c>
      <c r="E199" s="143" t="s">
        <v>238</v>
      </c>
      <c r="F199" s="144" t="s">
        <v>239</v>
      </c>
      <c r="G199" s="145" t="s">
        <v>152</v>
      </c>
      <c r="H199" s="146">
        <v>2.7360000000000002</v>
      </c>
      <c r="I199" s="147"/>
      <c r="J199" s="146">
        <f>ROUND(I199*H199,3)</f>
        <v>0</v>
      </c>
      <c r="K199" s="148"/>
      <c r="L199" s="34"/>
      <c r="M199" s="149" t="s">
        <v>1</v>
      </c>
      <c r="N199" s="150" t="s">
        <v>39</v>
      </c>
      <c r="O199" s="59"/>
      <c r="P199" s="151">
        <f>O199*H199</f>
        <v>0</v>
      </c>
      <c r="Q199" s="151">
        <v>0</v>
      </c>
      <c r="R199" s="151">
        <f>Q199*H199</f>
        <v>0</v>
      </c>
      <c r="S199" s="151">
        <v>6.5000000000000002E-2</v>
      </c>
      <c r="T199" s="152">
        <f>S199*H199</f>
        <v>0.17784000000000003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3" t="s">
        <v>139</v>
      </c>
      <c r="AT199" s="153" t="s">
        <v>135</v>
      </c>
      <c r="AU199" s="153" t="s">
        <v>140</v>
      </c>
      <c r="AY199" s="18" t="s">
        <v>132</v>
      </c>
      <c r="BE199" s="154">
        <f>IF(N199="základná",J199,0)</f>
        <v>0</v>
      </c>
      <c r="BF199" s="154">
        <f>IF(N199="znížená",J199,0)</f>
        <v>0</v>
      </c>
      <c r="BG199" s="154">
        <f>IF(N199="zákl. prenesená",J199,0)</f>
        <v>0</v>
      </c>
      <c r="BH199" s="154">
        <f>IF(N199="zníž. prenesená",J199,0)</f>
        <v>0</v>
      </c>
      <c r="BI199" s="154">
        <f>IF(N199="nulová",J199,0)</f>
        <v>0</v>
      </c>
      <c r="BJ199" s="18" t="s">
        <v>140</v>
      </c>
      <c r="BK199" s="155">
        <f>ROUND(I199*H199,3)</f>
        <v>0</v>
      </c>
      <c r="BL199" s="18" t="s">
        <v>139</v>
      </c>
      <c r="BM199" s="153" t="s">
        <v>240</v>
      </c>
    </row>
    <row r="200" spans="1:65" s="13" customFormat="1">
      <c r="B200" s="156"/>
      <c r="D200" s="157" t="s">
        <v>142</v>
      </c>
      <c r="E200" s="158" t="s">
        <v>1</v>
      </c>
      <c r="F200" s="159" t="s">
        <v>241</v>
      </c>
      <c r="H200" s="160">
        <v>2.7360000000000002</v>
      </c>
      <c r="I200" s="161"/>
      <c r="L200" s="156"/>
      <c r="M200" s="162"/>
      <c r="N200" s="163"/>
      <c r="O200" s="163"/>
      <c r="P200" s="163"/>
      <c r="Q200" s="163"/>
      <c r="R200" s="163"/>
      <c r="S200" s="163"/>
      <c r="T200" s="164"/>
      <c r="AT200" s="158" t="s">
        <v>142</v>
      </c>
      <c r="AU200" s="158" t="s">
        <v>140</v>
      </c>
      <c r="AV200" s="13" t="s">
        <v>140</v>
      </c>
      <c r="AW200" s="13" t="s">
        <v>31</v>
      </c>
      <c r="AX200" s="13" t="s">
        <v>81</v>
      </c>
      <c r="AY200" s="158" t="s">
        <v>132</v>
      </c>
    </row>
    <row r="201" spans="1:65" s="2" customFormat="1" ht="24.2" customHeight="1">
      <c r="A201" s="33"/>
      <c r="B201" s="141"/>
      <c r="C201" s="142" t="s">
        <v>242</v>
      </c>
      <c r="D201" s="142" t="s">
        <v>135</v>
      </c>
      <c r="E201" s="143" t="s">
        <v>243</v>
      </c>
      <c r="F201" s="144" t="s">
        <v>244</v>
      </c>
      <c r="G201" s="145" t="s">
        <v>152</v>
      </c>
      <c r="H201" s="146">
        <v>0.79</v>
      </c>
      <c r="I201" s="147"/>
      <c r="J201" s="146">
        <f>ROUND(I201*H201,3)</f>
        <v>0</v>
      </c>
      <c r="K201" s="148"/>
      <c r="L201" s="34"/>
      <c r="M201" s="149" t="s">
        <v>1</v>
      </c>
      <c r="N201" s="150" t="s">
        <v>39</v>
      </c>
      <c r="O201" s="59"/>
      <c r="P201" s="151">
        <f>O201*H201</f>
        <v>0</v>
      </c>
      <c r="Q201" s="151">
        <v>0</v>
      </c>
      <c r="R201" s="151">
        <f>Q201*H201</f>
        <v>0</v>
      </c>
      <c r="S201" s="151">
        <v>5.7000000000000002E-2</v>
      </c>
      <c r="T201" s="152">
        <f>S201*H201</f>
        <v>4.5030000000000001E-2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3" t="s">
        <v>139</v>
      </c>
      <c r="AT201" s="153" t="s">
        <v>135</v>
      </c>
      <c r="AU201" s="153" t="s">
        <v>140</v>
      </c>
      <c r="AY201" s="18" t="s">
        <v>132</v>
      </c>
      <c r="BE201" s="154">
        <f>IF(N201="základná",J201,0)</f>
        <v>0</v>
      </c>
      <c r="BF201" s="154">
        <f>IF(N201="znížená",J201,0)</f>
        <v>0</v>
      </c>
      <c r="BG201" s="154">
        <f>IF(N201="zákl. prenesená",J201,0)</f>
        <v>0</v>
      </c>
      <c r="BH201" s="154">
        <f>IF(N201="zníž. prenesená",J201,0)</f>
        <v>0</v>
      </c>
      <c r="BI201" s="154">
        <f>IF(N201="nulová",J201,0)</f>
        <v>0</v>
      </c>
      <c r="BJ201" s="18" t="s">
        <v>140</v>
      </c>
      <c r="BK201" s="155">
        <f>ROUND(I201*H201,3)</f>
        <v>0</v>
      </c>
      <c r="BL201" s="18" t="s">
        <v>139</v>
      </c>
      <c r="BM201" s="153" t="s">
        <v>245</v>
      </c>
    </row>
    <row r="202" spans="1:65" s="13" customFormat="1">
      <c r="B202" s="156"/>
      <c r="D202" s="157" t="s">
        <v>142</v>
      </c>
      <c r="E202" s="158" t="s">
        <v>1</v>
      </c>
      <c r="F202" s="159" t="s">
        <v>246</v>
      </c>
      <c r="H202" s="160">
        <v>0.79</v>
      </c>
      <c r="I202" s="161"/>
      <c r="L202" s="156"/>
      <c r="M202" s="162"/>
      <c r="N202" s="163"/>
      <c r="O202" s="163"/>
      <c r="P202" s="163"/>
      <c r="Q202" s="163"/>
      <c r="R202" s="163"/>
      <c r="S202" s="163"/>
      <c r="T202" s="164"/>
      <c r="AT202" s="158" t="s">
        <v>142</v>
      </c>
      <c r="AU202" s="158" t="s">
        <v>140</v>
      </c>
      <c r="AV202" s="13" t="s">
        <v>140</v>
      </c>
      <c r="AW202" s="13" t="s">
        <v>31</v>
      </c>
      <c r="AX202" s="13" t="s">
        <v>81</v>
      </c>
      <c r="AY202" s="158" t="s">
        <v>132</v>
      </c>
    </row>
    <row r="203" spans="1:65" s="2" customFormat="1" ht="14.45" customHeight="1">
      <c r="A203" s="33"/>
      <c r="B203" s="141"/>
      <c r="C203" s="142" t="s">
        <v>247</v>
      </c>
      <c r="D203" s="142" t="s">
        <v>135</v>
      </c>
      <c r="E203" s="143" t="s">
        <v>248</v>
      </c>
      <c r="F203" s="144" t="s">
        <v>249</v>
      </c>
      <c r="G203" s="145" t="s">
        <v>159</v>
      </c>
      <c r="H203" s="146">
        <v>65.400000000000006</v>
      </c>
      <c r="I203" s="147"/>
      <c r="J203" s="146">
        <f>ROUND(I203*H203,3)</f>
        <v>0</v>
      </c>
      <c r="K203" s="148"/>
      <c r="L203" s="34"/>
      <c r="M203" s="149" t="s">
        <v>1</v>
      </c>
      <c r="N203" s="150" t="s">
        <v>39</v>
      </c>
      <c r="O203" s="59"/>
      <c r="P203" s="151">
        <f>O203*H203</f>
        <v>0</v>
      </c>
      <c r="Q203" s="151">
        <v>0</v>
      </c>
      <c r="R203" s="151">
        <f>Q203*H203</f>
        <v>0</v>
      </c>
      <c r="S203" s="151">
        <v>8.0000000000000002E-3</v>
      </c>
      <c r="T203" s="152">
        <f>S203*H203</f>
        <v>0.52320000000000011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3" t="s">
        <v>139</v>
      </c>
      <c r="AT203" s="153" t="s">
        <v>135</v>
      </c>
      <c r="AU203" s="153" t="s">
        <v>140</v>
      </c>
      <c r="AY203" s="18" t="s">
        <v>132</v>
      </c>
      <c r="BE203" s="154">
        <f>IF(N203="základná",J203,0)</f>
        <v>0</v>
      </c>
      <c r="BF203" s="154">
        <f>IF(N203="znížená",J203,0)</f>
        <v>0</v>
      </c>
      <c r="BG203" s="154">
        <f>IF(N203="zákl. prenesená",J203,0)</f>
        <v>0</v>
      </c>
      <c r="BH203" s="154">
        <f>IF(N203="zníž. prenesená",J203,0)</f>
        <v>0</v>
      </c>
      <c r="BI203" s="154">
        <f>IF(N203="nulová",J203,0)</f>
        <v>0</v>
      </c>
      <c r="BJ203" s="18" t="s">
        <v>140</v>
      </c>
      <c r="BK203" s="155">
        <f>ROUND(I203*H203,3)</f>
        <v>0</v>
      </c>
      <c r="BL203" s="18" t="s">
        <v>139</v>
      </c>
      <c r="BM203" s="153" t="s">
        <v>250</v>
      </c>
    </row>
    <row r="204" spans="1:65" s="13" customFormat="1">
      <c r="B204" s="156"/>
      <c r="D204" s="157" t="s">
        <v>142</v>
      </c>
      <c r="E204" s="158" t="s">
        <v>1</v>
      </c>
      <c r="F204" s="159" t="s">
        <v>251</v>
      </c>
      <c r="H204" s="160">
        <v>11.8</v>
      </c>
      <c r="I204" s="161"/>
      <c r="L204" s="156"/>
      <c r="M204" s="162"/>
      <c r="N204" s="163"/>
      <c r="O204" s="163"/>
      <c r="P204" s="163"/>
      <c r="Q204" s="163"/>
      <c r="R204" s="163"/>
      <c r="S204" s="163"/>
      <c r="T204" s="164"/>
      <c r="AT204" s="158" t="s">
        <v>142</v>
      </c>
      <c r="AU204" s="158" t="s">
        <v>140</v>
      </c>
      <c r="AV204" s="13" t="s">
        <v>140</v>
      </c>
      <c r="AW204" s="13" t="s">
        <v>31</v>
      </c>
      <c r="AX204" s="13" t="s">
        <v>73</v>
      </c>
      <c r="AY204" s="158" t="s">
        <v>132</v>
      </c>
    </row>
    <row r="205" spans="1:65" s="13" customFormat="1">
      <c r="B205" s="156"/>
      <c r="D205" s="157" t="s">
        <v>142</v>
      </c>
      <c r="E205" s="158" t="s">
        <v>1</v>
      </c>
      <c r="F205" s="159" t="s">
        <v>252</v>
      </c>
      <c r="H205" s="160">
        <v>53.6</v>
      </c>
      <c r="I205" s="161"/>
      <c r="L205" s="156"/>
      <c r="M205" s="162"/>
      <c r="N205" s="163"/>
      <c r="O205" s="163"/>
      <c r="P205" s="163"/>
      <c r="Q205" s="163"/>
      <c r="R205" s="163"/>
      <c r="S205" s="163"/>
      <c r="T205" s="164"/>
      <c r="AT205" s="158" t="s">
        <v>142</v>
      </c>
      <c r="AU205" s="158" t="s">
        <v>140</v>
      </c>
      <c r="AV205" s="13" t="s">
        <v>140</v>
      </c>
      <c r="AW205" s="13" t="s">
        <v>31</v>
      </c>
      <c r="AX205" s="13" t="s">
        <v>73</v>
      </c>
      <c r="AY205" s="158" t="s">
        <v>132</v>
      </c>
    </row>
    <row r="206" spans="1:65" s="14" customFormat="1">
      <c r="B206" s="175"/>
      <c r="D206" s="157" t="s">
        <v>142</v>
      </c>
      <c r="E206" s="176" t="s">
        <v>1</v>
      </c>
      <c r="F206" s="177" t="s">
        <v>156</v>
      </c>
      <c r="H206" s="178">
        <v>65.400000000000006</v>
      </c>
      <c r="I206" s="179"/>
      <c r="L206" s="175"/>
      <c r="M206" s="180"/>
      <c r="N206" s="181"/>
      <c r="O206" s="181"/>
      <c r="P206" s="181"/>
      <c r="Q206" s="181"/>
      <c r="R206" s="181"/>
      <c r="S206" s="181"/>
      <c r="T206" s="182"/>
      <c r="AT206" s="176" t="s">
        <v>142</v>
      </c>
      <c r="AU206" s="176" t="s">
        <v>140</v>
      </c>
      <c r="AV206" s="14" t="s">
        <v>139</v>
      </c>
      <c r="AW206" s="14" t="s">
        <v>31</v>
      </c>
      <c r="AX206" s="14" t="s">
        <v>81</v>
      </c>
      <c r="AY206" s="176" t="s">
        <v>132</v>
      </c>
    </row>
    <row r="207" spans="1:65" s="2" customFormat="1" ht="24.2" customHeight="1">
      <c r="A207" s="33"/>
      <c r="B207" s="141"/>
      <c r="C207" s="142" t="s">
        <v>253</v>
      </c>
      <c r="D207" s="142" t="s">
        <v>135</v>
      </c>
      <c r="E207" s="143" t="s">
        <v>254</v>
      </c>
      <c r="F207" s="144" t="s">
        <v>255</v>
      </c>
      <c r="G207" s="145" t="s">
        <v>159</v>
      </c>
      <c r="H207" s="146">
        <v>5.54</v>
      </c>
      <c r="I207" s="147"/>
      <c r="J207" s="146">
        <f>ROUND(I207*H207,3)</f>
        <v>0</v>
      </c>
      <c r="K207" s="148"/>
      <c r="L207" s="34"/>
      <c r="M207" s="149" t="s">
        <v>1</v>
      </c>
      <c r="N207" s="150" t="s">
        <v>39</v>
      </c>
      <c r="O207" s="59"/>
      <c r="P207" s="151">
        <f>O207*H207</f>
        <v>0</v>
      </c>
      <c r="Q207" s="151">
        <v>0</v>
      </c>
      <c r="R207" s="151">
        <f>Q207*H207</f>
        <v>0</v>
      </c>
      <c r="S207" s="151">
        <v>1.2E-2</v>
      </c>
      <c r="T207" s="152">
        <f>S207*H207</f>
        <v>6.6479999999999997E-2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3" t="s">
        <v>139</v>
      </c>
      <c r="AT207" s="153" t="s">
        <v>135</v>
      </c>
      <c r="AU207" s="153" t="s">
        <v>140</v>
      </c>
      <c r="AY207" s="18" t="s">
        <v>132</v>
      </c>
      <c r="BE207" s="154">
        <f>IF(N207="základná",J207,0)</f>
        <v>0</v>
      </c>
      <c r="BF207" s="154">
        <f>IF(N207="znížená",J207,0)</f>
        <v>0</v>
      </c>
      <c r="BG207" s="154">
        <f>IF(N207="zákl. prenesená",J207,0)</f>
        <v>0</v>
      </c>
      <c r="BH207" s="154">
        <f>IF(N207="zníž. prenesená",J207,0)</f>
        <v>0</v>
      </c>
      <c r="BI207" s="154">
        <f>IF(N207="nulová",J207,0)</f>
        <v>0</v>
      </c>
      <c r="BJ207" s="18" t="s">
        <v>140</v>
      </c>
      <c r="BK207" s="155">
        <f>ROUND(I207*H207,3)</f>
        <v>0</v>
      </c>
      <c r="BL207" s="18" t="s">
        <v>139</v>
      </c>
      <c r="BM207" s="153" t="s">
        <v>256</v>
      </c>
    </row>
    <row r="208" spans="1:65" s="13" customFormat="1">
      <c r="B208" s="156"/>
      <c r="D208" s="157" t="s">
        <v>142</v>
      </c>
      <c r="E208" s="158" t="s">
        <v>1</v>
      </c>
      <c r="F208" s="159" t="s">
        <v>257</v>
      </c>
      <c r="H208" s="160">
        <v>5.54</v>
      </c>
      <c r="I208" s="161"/>
      <c r="L208" s="156"/>
      <c r="M208" s="162"/>
      <c r="N208" s="163"/>
      <c r="O208" s="163"/>
      <c r="P208" s="163"/>
      <c r="Q208" s="163"/>
      <c r="R208" s="163"/>
      <c r="S208" s="163"/>
      <c r="T208" s="164"/>
      <c r="AT208" s="158" t="s">
        <v>142</v>
      </c>
      <c r="AU208" s="158" t="s">
        <v>140</v>
      </c>
      <c r="AV208" s="13" t="s">
        <v>140</v>
      </c>
      <c r="AW208" s="13" t="s">
        <v>31</v>
      </c>
      <c r="AX208" s="13" t="s">
        <v>81</v>
      </c>
      <c r="AY208" s="158" t="s">
        <v>132</v>
      </c>
    </row>
    <row r="209" spans="1:65" s="2" customFormat="1" ht="24.2" customHeight="1">
      <c r="A209" s="33"/>
      <c r="B209" s="141"/>
      <c r="C209" s="142" t="s">
        <v>258</v>
      </c>
      <c r="D209" s="142" t="s">
        <v>135</v>
      </c>
      <c r="E209" s="143" t="s">
        <v>259</v>
      </c>
      <c r="F209" s="144" t="s">
        <v>260</v>
      </c>
      <c r="G209" s="145" t="s">
        <v>224</v>
      </c>
      <c r="H209" s="146">
        <v>1.4339999999999999</v>
      </c>
      <c r="I209" s="147"/>
      <c r="J209" s="146">
        <f>ROUND(I209*H209,3)</f>
        <v>0</v>
      </c>
      <c r="K209" s="148"/>
      <c r="L209" s="34"/>
      <c r="M209" s="149" t="s">
        <v>1</v>
      </c>
      <c r="N209" s="150" t="s">
        <v>39</v>
      </c>
      <c r="O209" s="59"/>
      <c r="P209" s="151">
        <f>O209*H209</f>
        <v>0</v>
      </c>
      <c r="Q209" s="151">
        <v>0</v>
      </c>
      <c r="R209" s="151">
        <f>Q209*H209</f>
        <v>0</v>
      </c>
      <c r="S209" s="151">
        <v>1.875</v>
      </c>
      <c r="T209" s="152">
        <f>S209*H209</f>
        <v>2.6887499999999998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3" t="s">
        <v>139</v>
      </c>
      <c r="AT209" s="153" t="s">
        <v>135</v>
      </c>
      <c r="AU209" s="153" t="s">
        <v>140</v>
      </c>
      <c r="AY209" s="18" t="s">
        <v>132</v>
      </c>
      <c r="BE209" s="154">
        <f>IF(N209="základná",J209,0)</f>
        <v>0</v>
      </c>
      <c r="BF209" s="154">
        <f>IF(N209="znížená",J209,0)</f>
        <v>0</v>
      </c>
      <c r="BG209" s="154">
        <f>IF(N209="zákl. prenesená",J209,0)</f>
        <v>0</v>
      </c>
      <c r="BH209" s="154">
        <f>IF(N209="zníž. prenesená",J209,0)</f>
        <v>0</v>
      </c>
      <c r="BI209" s="154">
        <f>IF(N209="nulová",J209,0)</f>
        <v>0</v>
      </c>
      <c r="BJ209" s="18" t="s">
        <v>140</v>
      </c>
      <c r="BK209" s="155">
        <f>ROUND(I209*H209,3)</f>
        <v>0</v>
      </c>
      <c r="BL209" s="18" t="s">
        <v>139</v>
      </c>
      <c r="BM209" s="153" t="s">
        <v>261</v>
      </c>
    </row>
    <row r="210" spans="1:65" s="13" customFormat="1">
      <c r="B210" s="156"/>
      <c r="D210" s="157" t="s">
        <v>142</v>
      </c>
      <c r="E210" s="158" t="s">
        <v>1</v>
      </c>
      <c r="F210" s="159" t="s">
        <v>262</v>
      </c>
      <c r="H210" s="160">
        <v>1.433916</v>
      </c>
      <c r="I210" s="161"/>
      <c r="L210" s="156"/>
      <c r="M210" s="162"/>
      <c r="N210" s="163"/>
      <c r="O210" s="163"/>
      <c r="P210" s="163"/>
      <c r="Q210" s="163"/>
      <c r="R210" s="163"/>
      <c r="S210" s="163"/>
      <c r="T210" s="164"/>
      <c r="AT210" s="158" t="s">
        <v>142</v>
      </c>
      <c r="AU210" s="158" t="s">
        <v>140</v>
      </c>
      <c r="AV210" s="13" t="s">
        <v>140</v>
      </c>
      <c r="AW210" s="13" t="s">
        <v>31</v>
      </c>
      <c r="AX210" s="13" t="s">
        <v>81</v>
      </c>
      <c r="AY210" s="158" t="s">
        <v>132</v>
      </c>
    </row>
    <row r="211" spans="1:65" s="2" customFormat="1" ht="24.2" customHeight="1">
      <c r="A211" s="33"/>
      <c r="B211" s="141"/>
      <c r="C211" s="142" t="s">
        <v>263</v>
      </c>
      <c r="D211" s="142" t="s">
        <v>135</v>
      </c>
      <c r="E211" s="143" t="s">
        <v>264</v>
      </c>
      <c r="F211" s="144" t="s">
        <v>265</v>
      </c>
      <c r="G211" s="145" t="s">
        <v>224</v>
      </c>
      <c r="H211" s="146">
        <v>6.6000000000000003E-2</v>
      </c>
      <c r="I211" s="147"/>
      <c r="J211" s="146">
        <f>ROUND(I211*H211,3)</f>
        <v>0</v>
      </c>
      <c r="K211" s="148"/>
      <c r="L211" s="34"/>
      <c r="M211" s="149" t="s">
        <v>1</v>
      </c>
      <c r="N211" s="150" t="s">
        <v>39</v>
      </c>
      <c r="O211" s="59"/>
      <c r="P211" s="151">
        <f>O211*H211</f>
        <v>0</v>
      </c>
      <c r="Q211" s="151">
        <v>0</v>
      </c>
      <c r="R211" s="151">
        <f>Q211*H211</f>
        <v>0</v>
      </c>
      <c r="S211" s="151">
        <v>1.8</v>
      </c>
      <c r="T211" s="152">
        <f>S211*H211</f>
        <v>0.1188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3" t="s">
        <v>139</v>
      </c>
      <c r="AT211" s="153" t="s">
        <v>135</v>
      </c>
      <c r="AU211" s="153" t="s">
        <v>140</v>
      </c>
      <c r="AY211" s="18" t="s">
        <v>132</v>
      </c>
      <c r="BE211" s="154">
        <f>IF(N211="základná",J211,0)</f>
        <v>0</v>
      </c>
      <c r="BF211" s="154">
        <f>IF(N211="znížená",J211,0)</f>
        <v>0</v>
      </c>
      <c r="BG211" s="154">
        <f>IF(N211="zákl. prenesená",J211,0)</f>
        <v>0</v>
      </c>
      <c r="BH211" s="154">
        <f>IF(N211="zníž. prenesená",J211,0)</f>
        <v>0</v>
      </c>
      <c r="BI211" s="154">
        <f>IF(N211="nulová",J211,0)</f>
        <v>0</v>
      </c>
      <c r="BJ211" s="18" t="s">
        <v>140</v>
      </c>
      <c r="BK211" s="155">
        <f>ROUND(I211*H211,3)</f>
        <v>0</v>
      </c>
      <c r="BL211" s="18" t="s">
        <v>139</v>
      </c>
      <c r="BM211" s="153" t="s">
        <v>266</v>
      </c>
    </row>
    <row r="212" spans="1:65" s="13" customFormat="1">
      <c r="B212" s="156"/>
      <c r="D212" s="157" t="s">
        <v>142</v>
      </c>
      <c r="E212" s="158" t="s">
        <v>1</v>
      </c>
      <c r="F212" s="159" t="s">
        <v>267</v>
      </c>
      <c r="H212" s="160">
        <v>6.6000000000000003E-2</v>
      </c>
      <c r="I212" s="161"/>
      <c r="L212" s="156"/>
      <c r="M212" s="162"/>
      <c r="N212" s="163"/>
      <c r="O212" s="163"/>
      <c r="P212" s="163"/>
      <c r="Q212" s="163"/>
      <c r="R212" s="163"/>
      <c r="S212" s="163"/>
      <c r="T212" s="164"/>
      <c r="AT212" s="158" t="s">
        <v>142</v>
      </c>
      <c r="AU212" s="158" t="s">
        <v>140</v>
      </c>
      <c r="AV212" s="13" t="s">
        <v>140</v>
      </c>
      <c r="AW212" s="13" t="s">
        <v>31</v>
      </c>
      <c r="AX212" s="13" t="s">
        <v>81</v>
      </c>
      <c r="AY212" s="158" t="s">
        <v>132</v>
      </c>
    </row>
    <row r="213" spans="1:65" s="2" customFormat="1" ht="24.2" customHeight="1">
      <c r="A213" s="33"/>
      <c r="B213" s="141"/>
      <c r="C213" s="142" t="s">
        <v>268</v>
      </c>
      <c r="D213" s="142" t="s">
        <v>135</v>
      </c>
      <c r="E213" s="143" t="s">
        <v>269</v>
      </c>
      <c r="F213" s="144" t="s">
        <v>270</v>
      </c>
      <c r="G213" s="145" t="s">
        <v>159</v>
      </c>
      <c r="H213" s="146">
        <v>17.39</v>
      </c>
      <c r="I213" s="147"/>
      <c r="J213" s="146">
        <f>ROUND(I213*H213,3)</f>
        <v>0</v>
      </c>
      <c r="K213" s="148"/>
      <c r="L213" s="34"/>
      <c r="M213" s="149" t="s">
        <v>1</v>
      </c>
      <c r="N213" s="150" t="s">
        <v>39</v>
      </c>
      <c r="O213" s="59"/>
      <c r="P213" s="151">
        <f>O213*H213</f>
        <v>0</v>
      </c>
      <c r="Q213" s="151">
        <v>1.0000000000000001E-5</v>
      </c>
      <c r="R213" s="151">
        <f>Q213*H213</f>
        <v>1.7390000000000003E-4</v>
      </c>
      <c r="S213" s="151">
        <v>0</v>
      </c>
      <c r="T213" s="15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3" t="s">
        <v>139</v>
      </c>
      <c r="AT213" s="153" t="s">
        <v>135</v>
      </c>
      <c r="AU213" s="153" t="s">
        <v>140</v>
      </c>
      <c r="AY213" s="18" t="s">
        <v>132</v>
      </c>
      <c r="BE213" s="154">
        <f>IF(N213="základná",J213,0)</f>
        <v>0</v>
      </c>
      <c r="BF213" s="154">
        <f>IF(N213="znížená",J213,0)</f>
        <v>0</v>
      </c>
      <c r="BG213" s="154">
        <f>IF(N213="zákl. prenesená",J213,0)</f>
        <v>0</v>
      </c>
      <c r="BH213" s="154">
        <f>IF(N213="zníž. prenesená",J213,0)</f>
        <v>0</v>
      </c>
      <c r="BI213" s="154">
        <f>IF(N213="nulová",J213,0)</f>
        <v>0</v>
      </c>
      <c r="BJ213" s="18" t="s">
        <v>140</v>
      </c>
      <c r="BK213" s="155">
        <f>ROUND(I213*H213,3)</f>
        <v>0</v>
      </c>
      <c r="BL213" s="18" t="s">
        <v>139</v>
      </c>
      <c r="BM213" s="153" t="s">
        <v>271</v>
      </c>
    </row>
    <row r="214" spans="1:65" s="13" customFormat="1">
      <c r="B214" s="156"/>
      <c r="D214" s="157" t="s">
        <v>142</v>
      </c>
      <c r="E214" s="158" t="s">
        <v>1</v>
      </c>
      <c r="F214" s="159" t="s">
        <v>272</v>
      </c>
      <c r="H214" s="160">
        <v>17.39</v>
      </c>
      <c r="I214" s="161"/>
      <c r="L214" s="156"/>
      <c r="M214" s="162"/>
      <c r="N214" s="163"/>
      <c r="O214" s="163"/>
      <c r="P214" s="163"/>
      <c r="Q214" s="163"/>
      <c r="R214" s="163"/>
      <c r="S214" s="163"/>
      <c r="T214" s="164"/>
      <c r="AT214" s="158" t="s">
        <v>142</v>
      </c>
      <c r="AU214" s="158" t="s">
        <v>140</v>
      </c>
      <c r="AV214" s="13" t="s">
        <v>140</v>
      </c>
      <c r="AW214" s="13" t="s">
        <v>31</v>
      </c>
      <c r="AX214" s="13" t="s">
        <v>81</v>
      </c>
      <c r="AY214" s="158" t="s">
        <v>132</v>
      </c>
    </row>
    <row r="215" spans="1:65" s="2" customFormat="1" ht="14.45" customHeight="1">
      <c r="A215" s="33"/>
      <c r="B215" s="141"/>
      <c r="C215" s="142" t="s">
        <v>273</v>
      </c>
      <c r="D215" s="142" t="s">
        <v>135</v>
      </c>
      <c r="E215" s="143" t="s">
        <v>274</v>
      </c>
      <c r="F215" s="144" t="s">
        <v>275</v>
      </c>
      <c r="G215" s="145" t="s">
        <v>138</v>
      </c>
      <c r="H215" s="146">
        <v>69.558999999999997</v>
      </c>
      <c r="I215" s="147"/>
      <c r="J215" s="146">
        <f>ROUND(I215*H215,3)</f>
        <v>0</v>
      </c>
      <c r="K215" s="148"/>
      <c r="L215" s="34"/>
      <c r="M215" s="149" t="s">
        <v>1</v>
      </c>
      <c r="N215" s="150" t="s">
        <v>39</v>
      </c>
      <c r="O215" s="59"/>
      <c r="P215" s="151">
        <f>O215*H215</f>
        <v>0</v>
      </c>
      <c r="Q215" s="151">
        <v>0</v>
      </c>
      <c r="R215" s="151">
        <f>Q215*H215</f>
        <v>0</v>
      </c>
      <c r="S215" s="151">
        <v>0</v>
      </c>
      <c r="T215" s="15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3" t="s">
        <v>139</v>
      </c>
      <c r="AT215" s="153" t="s">
        <v>135</v>
      </c>
      <c r="AU215" s="153" t="s">
        <v>140</v>
      </c>
      <c r="AY215" s="18" t="s">
        <v>132</v>
      </c>
      <c r="BE215" s="154">
        <f>IF(N215="základná",J215,0)</f>
        <v>0</v>
      </c>
      <c r="BF215" s="154">
        <f>IF(N215="znížená",J215,0)</f>
        <v>0</v>
      </c>
      <c r="BG215" s="154">
        <f>IF(N215="zákl. prenesená",J215,0)</f>
        <v>0</v>
      </c>
      <c r="BH215" s="154">
        <f>IF(N215="zníž. prenesená",J215,0)</f>
        <v>0</v>
      </c>
      <c r="BI215" s="154">
        <f>IF(N215="nulová",J215,0)</f>
        <v>0</v>
      </c>
      <c r="BJ215" s="18" t="s">
        <v>140</v>
      </c>
      <c r="BK215" s="155">
        <f>ROUND(I215*H215,3)</f>
        <v>0</v>
      </c>
      <c r="BL215" s="18" t="s">
        <v>139</v>
      </c>
      <c r="BM215" s="153" t="s">
        <v>276</v>
      </c>
    </row>
    <row r="216" spans="1:65" s="2" customFormat="1" ht="24.2" customHeight="1">
      <c r="A216" s="33"/>
      <c r="B216" s="141"/>
      <c r="C216" s="142" t="s">
        <v>277</v>
      </c>
      <c r="D216" s="142" t="s">
        <v>135</v>
      </c>
      <c r="E216" s="143" t="s">
        <v>278</v>
      </c>
      <c r="F216" s="144" t="s">
        <v>279</v>
      </c>
      <c r="G216" s="145" t="s">
        <v>138</v>
      </c>
      <c r="H216" s="146">
        <v>2365.0059999999999</v>
      </c>
      <c r="I216" s="147"/>
      <c r="J216" s="146">
        <f>ROUND(I216*H216,3)</f>
        <v>0</v>
      </c>
      <c r="K216" s="148"/>
      <c r="L216" s="34"/>
      <c r="M216" s="149" t="s">
        <v>1</v>
      </c>
      <c r="N216" s="150" t="s">
        <v>39</v>
      </c>
      <c r="O216" s="59"/>
      <c r="P216" s="151">
        <f>O216*H216</f>
        <v>0</v>
      </c>
      <c r="Q216" s="151">
        <v>0</v>
      </c>
      <c r="R216" s="151">
        <f>Q216*H216</f>
        <v>0</v>
      </c>
      <c r="S216" s="151">
        <v>0</v>
      </c>
      <c r="T216" s="15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3" t="s">
        <v>139</v>
      </c>
      <c r="AT216" s="153" t="s">
        <v>135</v>
      </c>
      <c r="AU216" s="153" t="s">
        <v>140</v>
      </c>
      <c r="AY216" s="18" t="s">
        <v>132</v>
      </c>
      <c r="BE216" s="154">
        <f>IF(N216="základná",J216,0)</f>
        <v>0</v>
      </c>
      <c r="BF216" s="154">
        <f>IF(N216="znížená",J216,0)</f>
        <v>0</v>
      </c>
      <c r="BG216" s="154">
        <f>IF(N216="zákl. prenesená",J216,0)</f>
        <v>0</v>
      </c>
      <c r="BH216" s="154">
        <f>IF(N216="zníž. prenesená",J216,0)</f>
        <v>0</v>
      </c>
      <c r="BI216" s="154">
        <f>IF(N216="nulová",J216,0)</f>
        <v>0</v>
      </c>
      <c r="BJ216" s="18" t="s">
        <v>140</v>
      </c>
      <c r="BK216" s="155">
        <f>ROUND(I216*H216,3)</f>
        <v>0</v>
      </c>
      <c r="BL216" s="18" t="s">
        <v>139</v>
      </c>
      <c r="BM216" s="153" t="s">
        <v>280</v>
      </c>
    </row>
    <row r="217" spans="1:65" s="13" customFormat="1">
      <c r="B217" s="156"/>
      <c r="D217" s="157" t="s">
        <v>142</v>
      </c>
      <c r="F217" s="159" t="s">
        <v>281</v>
      </c>
      <c r="H217" s="160">
        <v>2365.0059999999999</v>
      </c>
      <c r="I217" s="161"/>
      <c r="L217" s="156"/>
      <c r="M217" s="162"/>
      <c r="N217" s="163"/>
      <c r="O217" s="163"/>
      <c r="P217" s="163"/>
      <c r="Q217" s="163"/>
      <c r="R217" s="163"/>
      <c r="S217" s="163"/>
      <c r="T217" s="164"/>
      <c r="AT217" s="158" t="s">
        <v>142</v>
      </c>
      <c r="AU217" s="158" t="s">
        <v>140</v>
      </c>
      <c r="AV217" s="13" t="s">
        <v>140</v>
      </c>
      <c r="AW217" s="13" t="s">
        <v>3</v>
      </c>
      <c r="AX217" s="13" t="s">
        <v>81</v>
      </c>
      <c r="AY217" s="158" t="s">
        <v>132</v>
      </c>
    </row>
    <row r="218" spans="1:65" s="2" customFormat="1" ht="24.2" customHeight="1">
      <c r="A218" s="33"/>
      <c r="B218" s="141"/>
      <c r="C218" s="142" t="s">
        <v>282</v>
      </c>
      <c r="D218" s="142" t="s">
        <v>135</v>
      </c>
      <c r="E218" s="143" t="s">
        <v>283</v>
      </c>
      <c r="F218" s="144" t="s">
        <v>284</v>
      </c>
      <c r="G218" s="145" t="s">
        <v>138</v>
      </c>
      <c r="H218" s="146">
        <v>69.558999999999997</v>
      </c>
      <c r="I218" s="147"/>
      <c r="J218" s="146">
        <f>ROUND(I218*H218,3)</f>
        <v>0</v>
      </c>
      <c r="K218" s="148"/>
      <c r="L218" s="34"/>
      <c r="M218" s="149" t="s">
        <v>1</v>
      </c>
      <c r="N218" s="150" t="s">
        <v>39</v>
      </c>
      <c r="O218" s="59"/>
      <c r="P218" s="151">
        <f>O218*H218</f>
        <v>0</v>
      </c>
      <c r="Q218" s="151">
        <v>0</v>
      </c>
      <c r="R218" s="151">
        <f>Q218*H218</f>
        <v>0</v>
      </c>
      <c r="S218" s="151">
        <v>0</v>
      </c>
      <c r="T218" s="15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3" t="s">
        <v>139</v>
      </c>
      <c r="AT218" s="153" t="s">
        <v>135</v>
      </c>
      <c r="AU218" s="153" t="s">
        <v>140</v>
      </c>
      <c r="AY218" s="18" t="s">
        <v>132</v>
      </c>
      <c r="BE218" s="154">
        <f>IF(N218="základná",J218,0)</f>
        <v>0</v>
      </c>
      <c r="BF218" s="154">
        <f>IF(N218="znížená",J218,0)</f>
        <v>0</v>
      </c>
      <c r="BG218" s="154">
        <f>IF(N218="zákl. prenesená",J218,0)</f>
        <v>0</v>
      </c>
      <c r="BH218" s="154">
        <f>IF(N218="zníž. prenesená",J218,0)</f>
        <v>0</v>
      </c>
      <c r="BI218" s="154">
        <f>IF(N218="nulová",J218,0)</f>
        <v>0</v>
      </c>
      <c r="BJ218" s="18" t="s">
        <v>140</v>
      </c>
      <c r="BK218" s="155">
        <f>ROUND(I218*H218,3)</f>
        <v>0</v>
      </c>
      <c r="BL218" s="18" t="s">
        <v>139</v>
      </c>
      <c r="BM218" s="153" t="s">
        <v>285</v>
      </c>
    </row>
    <row r="219" spans="1:65" s="2" customFormat="1" ht="24.2" customHeight="1">
      <c r="A219" s="33"/>
      <c r="B219" s="141"/>
      <c r="C219" s="142" t="s">
        <v>286</v>
      </c>
      <c r="D219" s="142" t="s">
        <v>135</v>
      </c>
      <c r="E219" s="143" t="s">
        <v>287</v>
      </c>
      <c r="F219" s="144" t="s">
        <v>288</v>
      </c>
      <c r="G219" s="145" t="s">
        <v>138</v>
      </c>
      <c r="H219" s="146">
        <v>695.59</v>
      </c>
      <c r="I219" s="147"/>
      <c r="J219" s="146">
        <f>ROUND(I219*H219,3)</f>
        <v>0</v>
      </c>
      <c r="K219" s="148"/>
      <c r="L219" s="34"/>
      <c r="M219" s="149" t="s">
        <v>1</v>
      </c>
      <c r="N219" s="150" t="s">
        <v>39</v>
      </c>
      <c r="O219" s="59"/>
      <c r="P219" s="151">
        <f>O219*H219</f>
        <v>0</v>
      </c>
      <c r="Q219" s="151">
        <v>0</v>
      </c>
      <c r="R219" s="151">
        <f>Q219*H219</f>
        <v>0</v>
      </c>
      <c r="S219" s="151">
        <v>0</v>
      </c>
      <c r="T219" s="15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3" t="s">
        <v>139</v>
      </c>
      <c r="AT219" s="153" t="s">
        <v>135</v>
      </c>
      <c r="AU219" s="153" t="s">
        <v>140</v>
      </c>
      <c r="AY219" s="18" t="s">
        <v>132</v>
      </c>
      <c r="BE219" s="154">
        <f>IF(N219="základná",J219,0)</f>
        <v>0</v>
      </c>
      <c r="BF219" s="154">
        <f>IF(N219="znížená",J219,0)</f>
        <v>0</v>
      </c>
      <c r="BG219" s="154">
        <f>IF(N219="zákl. prenesená",J219,0)</f>
        <v>0</v>
      </c>
      <c r="BH219" s="154">
        <f>IF(N219="zníž. prenesená",J219,0)</f>
        <v>0</v>
      </c>
      <c r="BI219" s="154">
        <f>IF(N219="nulová",J219,0)</f>
        <v>0</v>
      </c>
      <c r="BJ219" s="18" t="s">
        <v>140</v>
      </c>
      <c r="BK219" s="155">
        <f>ROUND(I219*H219,3)</f>
        <v>0</v>
      </c>
      <c r="BL219" s="18" t="s">
        <v>139</v>
      </c>
      <c r="BM219" s="153" t="s">
        <v>289</v>
      </c>
    </row>
    <row r="220" spans="1:65" s="13" customFormat="1">
      <c r="B220" s="156"/>
      <c r="D220" s="157" t="s">
        <v>142</v>
      </c>
      <c r="F220" s="159" t="s">
        <v>290</v>
      </c>
      <c r="H220" s="160">
        <v>695.59</v>
      </c>
      <c r="I220" s="161"/>
      <c r="L220" s="156"/>
      <c r="M220" s="162"/>
      <c r="N220" s="163"/>
      <c r="O220" s="163"/>
      <c r="P220" s="163"/>
      <c r="Q220" s="163"/>
      <c r="R220" s="163"/>
      <c r="S220" s="163"/>
      <c r="T220" s="164"/>
      <c r="AT220" s="158" t="s">
        <v>142</v>
      </c>
      <c r="AU220" s="158" t="s">
        <v>140</v>
      </c>
      <c r="AV220" s="13" t="s">
        <v>140</v>
      </c>
      <c r="AW220" s="13" t="s">
        <v>3</v>
      </c>
      <c r="AX220" s="13" t="s">
        <v>81</v>
      </c>
      <c r="AY220" s="158" t="s">
        <v>132</v>
      </c>
    </row>
    <row r="221" spans="1:65" s="2" customFormat="1" ht="24.2" customHeight="1">
      <c r="A221" s="33"/>
      <c r="B221" s="141"/>
      <c r="C221" s="142" t="s">
        <v>291</v>
      </c>
      <c r="D221" s="142" t="s">
        <v>135</v>
      </c>
      <c r="E221" s="143" t="s">
        <v>292</v>
      </c>
      <c r="F221" s="144" t="s">
        <v>293</v>
      </c>
      <c r="G221" s="145" t="s">
        <v>138</v>
      </c>
      <c r="H221" s="146">
        <v>45.692999999999998</v>
      </c>
      <c r="I221" s="147"/>
      <c r="J221" s="146">
        <f>ROUND(I221*H221,3)</f>
        <v>0</v>
      </c>
      <c r="K221" s="148"/>
      <c r="L221" s="34"/>
      <c r="M221" s="149" t="s">
        <v>1</v>
      </c>
      <c r="N221" s="150" t="s">
        <v>39</v>
      </c>
      <c r="O221" s="59"/>
      <c r="P221" s="151">
        <f>O221*H221</f>
        <v>0</v>
      </c>
      <c r="Q221" s="151">
        <v>0</v>
      </c>
      <c r="R221" s="151">
        <f>Q221*H221</f>
        <v>0</v>
      </c>
      <c r="S221" s="151">
        <v>0</v>
      </c>
      <c r="T221" s="15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3" t="s">
        <v>139</v>
      </c>
      <c r="AT221" s="153" t="s">
        <v>135</v>
      </c>
      <c r="AU221" s="153" t="s">
        <v>140</v>
      </c>
      <c r="AY221" s="18" t="s">
        <v>132</v>
      </c>
      <c r="BE221" s="154">
        <f>IF(N221="základná",J221,0)</f>
        <v>0</v>
      </c>
      <c r="BF221" s="154">
        <f>IF(N221="znížená",J221,0)</f>
        <v>0</v>
      </c>
      <c r="BG221" s="154">
        <f>IF(N221="zákl. prenesená",J221,0)</f>
        <v>0</v>
      </c>
      <c r="BH221" s="154">
        <f>IF(N221="zníž. prenesená",J221,0)</f>
        <v>0</v>
      </c>
      <c r="BI221" s="154">
        <f>IF(N221="nulová",J221,0)</f>
        <v>0</v>
      </c>
      <c r="BJ221" s="18" t="s">
        <v>140</v>
      </c>
      <c r="BK221" s="155">
        <f>ROUND(I221*H221,3)</f>
        <v>0</v>
      </c>
      <c r="BL221" s="18" t="s">
        <v>139</v>
      </c>
      <c r="BM221" s="153" t="s">
        <v>294</v>
      </c>
    </row>
    <row r="222" spans="1:65" s="13" customFormat="1">
      <c r="B222" s="156"/>
      <c r="D222" s="157" t="s">
        <v>142</v>
      </c>
      <c r="E222" s="158" t="s">
        <v>1</v>
      </c>
      <c r="F222" s="159" t="s">
        <v>295</v>
      </c>
      <c r="H222" s="160">
        <v>69.558999999999997</v>
      </c>
      <c r="I222" s="161"/>
      <c r="L222" s="156"/>
      <c r="M222" s="162"/>
      <c r="N222" s="163"/>
      <c r="O222" s="163"/>
      <c r="P222" s="163"/>
      <c r="Q222" s="163"/>
      <c r="R222" s="163"/>
      <c r="S222" s="163"/>
      <c r="T222" s="164"/>
      <c r="AT222" s="158" t="s">
        <v>142</v>
      </c>
      <c r="AU222" s="158" t="s">
        <v>140</v>
      </c>
      <c r="AV222" s="13" t="s">
        <v>140</v>
      </c>
      <c r="AW222" s="13" t="s">
        <v>31</v>
      </c>
      <c r="AX222" s="13" t="s">
        <v>73</v>
      </c>
      <c r="AY222" s="158" t="s">
        <v>132</v>
      </c>
    </row>
    <row r="223" spans="1:65" s="15" customFormat="1">
      <c r="B223" s="183"/>
      <c r="D223" s="157" t="s">
        <v>142</v>
      </c>
      <c r="E223" s="184" t="s">
        <v>1</v>
      </c>
      <c r="F223" s="185" t="s">
        <v>296</v>
      </c>
      <c r="H223" s="186">
        <v>69.558999999999997</v>
      </c>
      <c r="I223" s="187"/>
      <c r="L223" s="183"/>
      <c r="M223" s="188"/>
      <c r="N223" s="189"/>
      <c r="O223" s="189"/>
      <c r="P223" s="189"/>
      <c r="Q223" s="189"/>
      <c r="R223" s="189"/>
      <c r="S223" s="189"/>
      <c r="T223" s="190"/>
      <c r="AT223" s="184" t="s">
        <v>142</v>
      </c>
      <c r="AU223" s="184" t="s">
        <v>140</v>
      </c>
      <c r="AV223" s="15" t="s">
        <v>133</v>
      </c>
      <c r="AW223" s="15" t="s">
        <v>31</v>
      </c>
      <c r="AX223" s="15" t="s">
        <v>73</v>
      </c>
      <c r="AY223" s="184" t="s">
        <v>132</v>
      </c>
    </row>
    <row r="224" spans="1:65" s="13" customFormat="1">
      <c r="B224" s="156"/>
      <c r="D224" s="157" t="s">
        <v>142</v>
      </c>
      <c r="E224" s="158" t="s">
        <v>1</v>
      </c>
      <c r="F224" s="159" t="s">
        <v>297</v>
      </c>
      <c r="H224" s="160">
        <v>-4.4320000000000004</v>
      </c>
      <c r="I224" s="161"/>
      <c r="L224" s="156"/>
      <c r="M224" s="162"/>
      <c r="N224" s="163"/>
      <c r="O224" s="163"/>
      <c r="P224" s="163"/>
      <c r="Q224" s="163"/>
      <c r="R224" s="163"/>
      <c r="S224" s="163"/>
      <c r="T224" s="164"/>
      <c r="AT224" s="158" t="s">
        <v>142</v>
      </c>
      <c r="AU224" s="158" t="s">
        <v>140</v>
      </c>
      <c r="AV224" s="13" t="s">
        <v>140</v>
      </c>
      <c r="AW224" s="13" t="s">
        <v>31</v>
      </c>
      <c r="AX224" s="13" t="s">
        <v>73</v>
      </c>
      <c r="AY224" s="158" t="s">
        <v>132</v>
      </c>
    </row>
    <row r="225" spans="1:65" s="13" customFormat="1">
      <c r="B225" s="156"/>
      <c r="D225" s="157" t="s">
        <v>142</v>
      </c>
      <c r="E225" s="158" t="s">
        <v>1</v>
      </c>
      <c r="F225" s="159" t="s">
        <v>298</v>
      </c>
      <c r="H225" s="160">
        <v>-19.434000000000001</v>
      </c>
      <c r="I225" s="161"/>
      <c r="L225" s="156"/>
      <c r="M225" s="162"/>
      <c r="N225" s="163"/>
      <c r="O225" s="163"/>
      <c r="P225" s="163"/>
      <c r="Q225" s="163"/>
      <c r="R225" s="163"/>
      <c r="S225" s="163"/>
      <c r="T225" s="164"/>
      <c r="AT225" s="158" t="s">
        <v>142</v>
      </c>
      <c r="AU225" s="158" t="s">
        <v>140</v>
      </c>
      <c r="AV225" s="13" t="s">
        <v>140</v>
      </c>
      <c r="AW225" s="13" t="s">
        <v>31</v>
      </c>
      <c r="AX225" s="13" t="s">
        <v>73</v>
      </c>
      <c r="AY225" s="158" t="s">
        <v>132</v>
      </c>
    </row>
    <row r="226" spans="1:65" s="15" customFormat="1">
      <c r="B226" s="183"/>
      <c r="D226" s="157" t="s">
        <v>142</v>
      </c>
      <c r="E226" s="184" t="s">
        <v>1</v>
      </c>
      <c r="F226" s="185" t="s">
        <v>296</v>
      </c>
      <c r="H226" s="186">
        <v>-23.866</v>
      </c>
      <c r="I226" s="187"/>
      <c r="L226" s="183"/>
      <c r="M226" s="188"/>
      <c r="N226" s="189"/>
      <c r="O226" s="189"/>
      <c r="P226" s="189"/>
      <c r="Q226" s="189"/>
      <c r="R226" s="189"/>
      <c r="S226" s="189"/>
      <c r="T226" s="190"/>
      <c r="AT226" s="184" t="s">
        <v>142</v>
      </c>
      <c r="AU226" s="184" t="s">
        <v>140</v>
      </c>
      <c r="AV226" s="15" t="s">
        <v>133</v>
      </c>
      <c r="AW226" s="15" t="s">
        <v>31</v>
      </c>
      <c r="AX226" s="15" t="s">
        <v>73</v>
      </c>
      <c r="AY226" s="184" t="s">
        <v>132</v>
      </c>
    </row>
    <row r="227" spans="1:65" s="14" customFormat="1">
      <c r="B227" s="175"/>
      <c r="D227" s="157" t="s">
        <v>142</v>
      </c>
      <c r="E227" s="176" t="s">
        <v>1</v>
      </c>
      <c r="F227" s="177" t="s">
        <v>156</v>
      </c>
      <c r="H227" s="178">
        <v>45.692999999999998</v>
      </c>
      <c r="I227" s="179"/>
      <c r="L227" s="175"/>
      <c r="M227" s="180"/>
      <c r="N227" s="181"/>
      <c r="O227" s="181"/>
      <c r="P227" s="181"/>
      <c r="Q227" s="181"/>
      <c r="R227" s="181"/>
      <c r="S227" s="181"/>
      <c r="T227" s="182"/>
      <c r="AT227" s="176" t="s">
        <v>142</v>
      </c>
      <c r="AU227" s="176" t="s">
        <v>140</v>
      </c>
      <c r="AV227" s="14" t="s">
        <v>139</v>
      </c>
      <c r="AW227" s="14" t="s">
        <v>31</v>
      </c>
      <c r="AX227" s="14" t="s">
        <v>81</v>
      </c>
      <c r="AY227" s="176" t="s">
        <v>132</v>
      </c>
    </row>
    <row r="228" spans="1:65" s="2" customFormat="1" ht="14.45" customHeight="1">
      <c r="A228" s="33"/>
      <c r="B228" s="141"/>
      <c r="C228" s="142" t="s">
        <v>299</v>
      </c>
      <c r="D228" s="142" t="s">
        <v>135</v>
      </c>
      <c r="E228" s="143" t="s">
        <v>300</v>
      </c>
      <c r="F228" s="144" t="s">
        <v>301</v>
      </c>
      <c r="G228" s="145" t="s">
        <v>138</v>
      </c>
      <c r="H228" s="146">
        <v>4.4320000000000004</v>
      </c>
      <c r="I228" s="147"/>
      <c r="J228" s="146">
        <f>ROUND(I228*H228,3)</f>
        <v>0</v>
      </c>
      <c r="K228" s="148"/>
      <c r="L228" s="34"/>
      <c r="M228" s="149" t="s">
        <v>1</v>
      </c>
      <c r="N228" s="150" t="s">
        <v>39</v>
      </c>
      <c r="O228" s="59"/>
      <c r="P228" s="151">
        <f>O228*H228</f>
        <v>0</v>
      </c>
      <c r="Q228" s="151">
        <v>0</v>
      </c>
      <c r="R228" s="151">
        <f>Q228*H228</f>
        <v>0</v>
      </c>
      <c r="S228" s="151">
        <v>0</v>
      </c>
      <c r="T228" s="15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3" t="s">
        <v>139</v>
      </c>
      <c r="AT228" s="153" t="s">
        <v>135</v>
      </c>
      <c r="AU228" s="153" t="s">
        <v>140</v>
      </c>
      <c r="AY228" s="18" t="s">
        <v>132</v>
      </c>
      <c r="BE228" s="154">
        <f>IF(N228="základná",J228,0)</f>
        <v>0</v>
      </c>
      <c r="BF228" s="154">
        <f>IF(N228="znížená",J228,0)</f>
        <v>0</v>
      </c>
      <c r="BG228" s="154">
        <f>IF(N228="zákl. prenesená",J228,0)</f>
        <v>0</v>
      </c>
      <c r="BH228" s="154">
        <f>IF(N228="zníž. prenesená",J228,0)</f>
        <v>0</v>
      </c>
      <c r="BI228" s="154">
        <f>IF(N228="nulová",J228,0)</f>
        <v>0</v>
      </c>
      <c r="BJ228" s="18" t="s">
        <v>140</v>
      </c>
      <c r="BK228" s="155">
        <f>ROUND(I228*H228,3)</f>
        <v>0</v>
      </c>
      <c r="BL228" s="18" t="s">
        <v>139</v>
      </c>
      <c r="BM228" s="153" t="s">
        <v>302</v>
      </c>
    </row>
    <row r="229" spans="1:65" s="13" customFormat="1">
      <c r="B229" s="156"/>
      <c r="D229" s="157" t="s">
        <v>142</v>
      </c>
      <c r="E229" s="158" t="s">
        <v>1</v>
      </c>
      <c r="F229" s="159" t="s">
        <v>303</v>
      </c>
      <c r="H229" s="160">
        <v>4.4320000000000004</v>
      </c>
      <c r="I229" s="161"/>
      <c r="L229" s="156"/>
      <c r="M229" s="162"/>
      <c r="N229" s="163"/>
      <c r="O229" s="163"/>
      <c r="P229" s="163"/>
      <c r="Q229" s="163"/>
      <c r="R229" s="163"/>
      <c r="S229" s="163"/>
      <c r="T229" s="164"/>
      <c r="AT229" s="158" t="s">
        <v>142</v>
      </c>
      <c r="AU229" s="158" t="s">
        <v>140</v>
      </c>
      <c r="AV229" s="13" t="s">
        <v>140</v>
      </c>
      <c r="AW229" s="13" t="s">
        <v>31</v>
      </c>
      <c r="AX229" s="13" t="s">
        <v>81</v>
      </c>
      <c r="AY229" s="158" t="s">
        <v>132</v>
      </c>
    </row>
    <row r="230" spans="1:65" s="2" customFormat="1" ht="24.2" customHeight="1">
      <c r="A230" s="33"/>
      <c r="B230" s="141"/>
      <c r="C230" s="142" t="s">
        <v>304</v>
      </c>
      <c r="D230" s="142" t="s">
        <v>135</v>
      </c>
      <c r="E230" s="143" t="s">
        <v>305</v>
      </c>
      <c r="F230" s="144" t="s">
        <v>306</v>
      </c>
      <c r="G230" s="145" t="s">
        <v>138</v>
      </c>
      <c r="H230" s="146">
        <v>19.434000000000001</v>
      </c>
      <c r="I230" s="147"/>
      <c r="J230" s="146">
        <f>ROUND(I230*H230,3)</f>
        <v>0</v>
      </c>
      <c r="K230" s="148"/>
      <c r="L230" s="34"/>
      <c r="M230" s="149" t="s">
        <v>1</v>
      </c>
      <c r="N230" s="150" t="s">
        <v>39</v>
      </c>
      <c r="O230" s="59"/>
      <c r="P230" s="151">
        <f>O230*H230</f>
        <v>0</v>
      </c>
      <c r="Q230" s="151">
        <v>0</v>
      </c>
      <c r="R230" s="151">
        <f>Q230*H230</f>
        <v>0</v>
      </c>
      <c r="S230" s="151">
        <v>0</v>
      </c>
      <c r="T230" s="15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3" t="s">
        <v>139</v>
      </c>
      <c r="AT230" s="153" t="s">
        <v>135</v>
      </c>
      <c r="AU230" s="153" t="s">
        <v>140</v>
      </c>
      <c r="AY230" s="18" t="s">
        <v>132</v>
      </c>
      <c r="BE230" s="154">
        <f>IF(N230="základná",J230,0)</f>
        <v>0</v>
      </c>
      <c r="BF230" s="154">
        <f>IF(N230="znížená",J230,0)</f>
        <v>0</v>
      </c>
      <c r="BG230" s="154">
        <f>IF(N230="zákl. prenesená",J230,0)</f>
        <v>0</v>
      </c>
      <c r="BH230" s="154">
        <f>IF(N230="zníž. prenesená",J230,0)</f>
        <v>0</v>
      </c>
      <c r="BI230" s="154">
        <f>IF(N230="nulová",J230,0)</f>
        <v>0</v>
      </c>
      <c r="BJ230" s="18" t="s">
        <v>140</v>
      </c>
      <c r="BK230" s="155">
        <f>ROUND(I230*H230,3)</f>
        <v>0</v>
      </c>
      <c r="BL230" s="18" t="s">
        <v>139</v>
      </c>
      <c r="BM230" s="153" t="s">
        <v>307</v>
      </c>
    </row>
    <row r="231" spans="1:65" s="13" customFormat="1">
      <c r="B231" s="156"/>
      <c r="D231" s="157" t="s">
        <v>142</v>
      </c>
      <c r="E231" s="158" t="s">
        <v>1</v>
      </c>
      <c r="F231" s="159" t="s">
        <v>308</v>
      </c>
      <c r="H231" s="160">
        <v>19.434000000000001</v>
      </c>
      <c r="I231" s="161"/>
      <c r="L231" s="156"/>
      <c r="M231" s="162"/>
      <c r="N231" s="163"/>
      <c r="O231" s="163"/>
      <c r="P231" s="163"/>
      <c r="Q231" s="163"/>
      <c r="R231" s="163"/>
      <c r="S231" s="163"/>
      <c r="T231" s="164"/>
      <c r="AT231" s="158" t="s">
        <v>142</v>
      </c>
      <c r="AU231" s="158" t="s">
        <v>140</v>
      </c>
      <c r="AV231" s="13" t="s">
        <v>140</v>
      </c>
      <c r="AW231" s="13" t="s">
        <v>31</v>
      </c>
      <c r="AX231" s="13" t="s">
        <v>81</v>
      </c>
      <c r="AY231" s="158" t="s">
        <v>132</v>
      </c>
    </row>
    <row r="232" spans="1:65" s="12" customFormat="1" ht="22.9" customHeight="1">
      <c r="B232" s="128"/>
      <c r="D232" s="129" t="s">
        <v>72</v>
      </c>
      <c r="E232" s="139" t="s">
        <v>309</v>
      </c>
      <c r="F232" s="139" t="s">
        <v>310</v>
      </c>
      <c r="I232" s="131"/>
      <c r="J232" s="140">
        <f>BK232</f>
        <v>0</v>
      </c>
      <c r="L232" s="128"/>
      <c r="M232" s="133"/>
      <c r="N232" s="134"/>
      <c r="O232" s="134"/>
      <c r="P232" s="135">
        <f>P233</f>
        <v>0</v>
      </c>
      <c r="Q232" s="134"/>
      <c r="R232" s="135">
        <f>R233</f>
        <v>0</v>
      </c>
      <c r="S232" s="134"/>
      <c r="T232" s="136">
        <f>T233</f>
        <v>0</v>
      </c>
      <c r="AR232" s="129" t="s">
        <v>81</v>
      </c>
      <c r="AT232" s="137" t="s">
        <v>72</v>
      </c>
      <c r="AU232" s="137" t="s">
        <v>81</v>
      </c>
      <c r="AY232" s="129" t="s">
        <v>132</v>
      </c>
      <c r="BK232" s="138">
        <f>BK233</f>
        <v>0</v>
      </c>
    </row>
    <row r="233" spans="1:65" s="2" customFormat="1" ht="24.2" customHeight="1">
      <c r="A233" s="33"/>
      <c r="B233" s="141"/>
      <c r="C233" s="142" t="s">
        <v>311</v>
      </c>
      <c r="D233" s="142" t="s">
        <v>135</v>
      </c>
      <c r="E233" s="143" t="s">
        <v>312</v>
      </c>
      <c r="F233" s="144" t="s">
        <v>313</v>
      </c>
      <c r="G233" s="145" t="s">
        <v>138</v>
      </c>
      <c r="H233" s="146">
        <v>20.111999999999998</v>
      </c>
      <c r="I233" s="147"/>
      <c r="J233" s="146">
        <f>ROUND(I233*H233,3)</f>
        <v>0</v>
      </c>
      <c r="K233" s="148"/>
      <c r="L233" s="34"/>
      <c r="M233" s="149" t="s">
        <v>1</v>
      </c>
      <c r="N233" s="150" t="s">
        <v>39</v>
      </c>
      <c r="O233" s="59"/>
      <c r="P233" s="151">
        <f>O233*H233</f>
        <v>0</v>
      </c>
      <c r="Q233" s="151">
        <v>0</v>
      </c>
      <c r="R233" s="151">
        <f>Q233*H233</f>
        <v>0</v>
      </c>
      <c r="S233" s="151">
        <v>0</v>
      </c>
      <c r="T233" s="15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3" t="s">
        <v>139</v>
      </c>
      <c r="AT233" s="153" t="s">
        <v>135</v>
      </c>
      <c r="AU233" s="153" t="s">
        <v>140</v>
      </c>
      <c r="AY233" s="18" t="s">
        <v>132</v>
      </c>
      <c r="BE233" s="154">
        <f>IF(N233="základná",J233,0)</f>
        <v>0</v>
      </c>
      <c r="BF233" s="154">
        <f>IF(N233="znížená",J233,0)</f>
        <v>0</v>
      </c>
      <c r="BG233" s="154">
        <f>IF(N233="zákl. prenesená",J233,0)</f>
        <v>0</v>
      </c>
      <c r="BH233" s="154">
        <f>IF(N233="zníž. prenesená",J233,0)</f>
        <v>0</v>
      </c>
      <c r="BI233" s="154">
        <f>IF(N233="nulová",J233,0)</f>
        <v>0</v>
      </c>
      <c r="BJ233" s="18" t="s">
        <v>140</v>
      </c>
      <c r="BK233" s="155">
        <f>ROUND(I233*H233,3)</f>
        <v>0</v>
      </c>
      <c r="BL233" s="18" t="s">
        <v>139</v>
      </c>
      <c r="BM233" s="153" t="s">
        <v>314</v>
      </c>
    </row>
    <row r="234" spans="1:65" s="12" customFormat="1" ht="22.9" customHeight="1">
      <c r="B234" s="128"/>
      <c r="D234" s="129" t="s">
        <v>72</v>
      </c>
      <c r="E234" s="139" t="s">
        <v>315</v>
      </c>
      <c r="F234" s="139" t="s">
        <v>316</v>
      </c>
      <c r="I234" s="131"/>
      <c r="J234" s="140">
        <f>BK234</f>
        <v>0</v>
      </c>
      <c r="L234" s="128"/>
      <c r="M234" s="133"/>
      <c r="N234" s="134"/>
      <c r="O234" s="134"/>
      <c r="P234" s="135">
        <f>SUM(P235:P238)</f>
        <v>0</v>
      </c>
      <c r="Q234" s="134"/>
      <c r="R234" s="135">
        <f>SUM(R235:R238)</f>
        <v>0</v>
      </c>
      <c r="S234" s="134"/>
      <c r="T234" s="136">
        <f>SUM(T235:T238)</f>
        <v>0</v>
      </c>
      <c r="AR234" s="129" t="s">
        <v>81</v>
      </c>
      <c r="AT234" s="137" t="s">
        <v>72</v>
      </c>
      <c r="AU234" s="137" t="s">
        <v>81</v>
      </c>
      <c r="AY234" s="129" t="s">
        <v>132</v>
      </c>
      <c r="BK234" s="138">
        <f>SUM(BK235:BK238)</f>
        <v>0</v>
      </c>
    </row>
    <row r="235" spans="1:65" s="2" customFormat="1" ht="14.45" customHeight="1">
      <c r="A235" s="33"/>
      <c r="B235" s="141"/>
      <c r="C235" s="142" t="s">
        <v>317</v>
      </c>
      <c r="D235" s="142" t="s">
        <v>135</v>
      </c>
      <c r="E235" s="143" t="s">
        <v>318</v>
      </c>
      <c r="F235" s="144" t="s">
        <v>319</v>
      </c>
      <c r="G235" s="145" t="s">
        <v>320</v>
      </c>
      <c r="H235" s="146">
        <v>1</v>
      </c>
      <c r="I235" s="147"/>
      <c r="J235" s="146">
        <f>ROUND(I235*H235,3)</f>
        <v>0</v>
      </c>
      <c r="K235" s="148"/>
      <c r="L235" s="34"/>
      <c r="M235" s="149" t="s">
        <v>1</v>
      </c>
      <c r="N235" s="150" t="s">
        <v>39</v>
      </c>
      <c r="O235" s="59"/>
      <c r="P235" s="151">
        <f>O235*H235</f>
        <v>0</v>
      </c>
      <c r="Q235" s="151">
        <v>0</v>
      </c>
      <c r="R235" s="151">
        <f>Q235*H235</f>
        <v>0</v>
      </c>
      <c r="S235" s="151">
        <v>0</v>
      </c>
      <c r="T235" s="15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3" t="s">
        <v>139</v>
      </c>
      <c r="AT235" s="153" t="s">
        <v>135</v>
      </c>
      <c r="AU235" s="153" t="s">
        <v>140</v>
      </c>
      <c r="AY235" s="18" t="s">
        <v>132</v>
      </c>
      <c r="BE235" s="154">
        <f>IF(N235="základná",J235,0)</f>
        <v>0</v>
      </c>
      <c r="BF235" s="154">
        <f>IF(N235="znížená",J235,0)</f>
        <v>0</v>
      </c>
      <c r="BG235" s="154">
        <f>IF(N235="zákl. prenesená",J235,0)</f>
        <v>0</v>
      </c>
      <c r="BH235" s="154">
        <f>IF(N235="zníž. prenesená",J235,0)</f>
        <v>0</v>
      </c>
      <c r="BI235" s="154">
        <f>IF(N235="nulová",J235,0)</f>
        <v>0</v>
      </c>
      <c r="BJ235" s="18" t="s">
        <v>140</v>
      </c>
      <c r="BK235" s="155">
        <f>ROUND(I235*H235,3)</f>
        <v>0</v>
      </c>
      <c r="BL235" s="18" t="s">
        <v>139</v>
      </c>
      <c r="BM235" s="153" t="s">
        <v>321</v>
      </c>
    </row>
    <row r="236" spans="1:65" s="2" customFormat="1" ht="14.45" customHeight="1">
      <c r="A236" s="33"/>
      <c r="B236" s="141"/>
      <c r="C236" s="142" t="s">
        <v>322</v>
      </c>
      <c r="D236" s="142" t="s">
        <v>135</v>
      </c>
      <c r="E236" s="143" t="s">
        <v>323</v>
      </c>
      <c r="F236" s="144" t="s">
        <v>324</v>
      </c>
      <c r="G236" s="145" t="s">
        <v>320</v>
      </c>
      <c r="H236" s="146">
        <v>1</v>
      </c>
      <c r="I236" s="147"/>
      <c r="J236" s="146">
        <f>ROUND(I236*H236,3)</f>
        <v>0</v>
      </c>
      <c r="K236" s="148"/>
      <c r="L236" s="34"/>
      <c r="M236" s="149" t="s">
        <v>1</v>
      </c>
      <c r="N236" s="150" t="s">
        <v>39</v>
      </c>
      <c r="O236" s="59"/>
      <c r="P236" s="151">
        <f>O236*H236</f>
        <v>0</v>
      </c>
      <c r="Q236" s="151">
        <v>0</v>
      </c>
      <c r="R236" s="151">
        <f>Q236*H236</f>
        <v>0</v>
      </c>
      <c r="S236" s="151">
        <v>0</v>
      </c>
      <c r="T236" s="15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3" t="s">
        <v>139</v>
      </c>
      <c r="AT236" s="153" t="s">
        <v>135</v>
      </c>
      <c r="AU236" s="153" t="s">
        <v>140</v>
      </c>
      <c r="AY236" s="18" t="s">
        <v>132</v>
      </c>
      <c r="BE236" s="154">
        <f>IF(N236="základná",J236,0)</f>
        <v>0</v>
      </c>
      <c r="BF236" s="154">
        <f>IF(N236="znížená",J236,0)</f>
        <v>0</v>
      </c>
      <c r="BG236" s="154">
        <f>IF(N236="zákl. prenesená",J236,0)</f>
        <v>0</v>
      </c>
      <c r="BH236" s="154">
        <f>IF(N236="zníž. prenesená",J236,0)</f>
        <v>0</v>
      </c>
      <c r="BI236" s="154">
        <f>IF(N236="nulová",J236,0)</f>
        <v>0</v>
      </c>
      <c r="BJ236" s="18" t="s">
        <v>140</v>
      </c>
      <c r="BK236" s="155">
        <f>ROUND(I236*H236,3)</f>
        <v>0</v>
      </c>
      <c r="BL236" s="18" t="s">
        <v>139</v>
      </c>
      <c r="BM236" s="153" t="s">
        <v>325</v>
      </c>
    </row>
    <row r="237" spans="1:65" s="2" customFormat="1" ht="14.45" customHeight="1">
      <c r="A237" s="33"/>
      <c r="B237" s="141"/>
      <c r="C237" s="142" t="s">
        <v>326</v>
      </c>
      <c r="D237" s="142" t="s">
        <v>135</v>
      </c>
      <c r="E237" s="143" t="s">
        <v>327</v>
      </c>
      <c r="F237" s="144" t="s">
        <v>328</v>
      </c>
      <c r="G237" s="145" t="s">
        <v>320</v>
      </c>
      <c r="H237" s="146">
        <v>1</v>
      </c>
      <c r="I237" s="147"/>
      <c r="J237" s="146">
        <f>ROUND(I237*H237,3)</f>
        <v>0</v>
      </c>
      <c r="K237" s="148"/>
      <c r="L237" s="34"/>
      <c r="M237" s="149" t="s">
        <v>1</v>
      </c>
      <c r="N237" s="150" t="s">
        <v>39</v>
      </c>
      <c r="O237" s="59"/>
      <c r="P237" s="151">
        <f>O237*H237</f>
        <v>0</v>
      </c>
      <c r="Q237" s="151">
        <v>0</v>
      </c>
      <c r="R237" s="151">
        <f>Q237*H237</f>
        <v>0</v>
      </c>
      <c r="S237" s="151">
        <v>0</v>
      </c>
      <c r="T237" s="15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3" t="s">
        <v>139</v>
      </c>
      <c r="AT237" s="153" t="s">
        <v>135</v>
      </c>
      <c r="AU237" s="153" t="s">
        <v>140</v>
      </c>
      <c r="AY237" s="18" t="s">
        <v>132</v>
      </c>
      <c r="BE237" s="154">
        <f>IF(N237="základná",J237,0)</f>
        <v>0</v>
      </c>
      <c r="BF237" s="154">
        <f>IF(N237="znížená",J237,0)</f>
        <v>0</v>
      </c>
      <c r="BG237" s="154">
        <f>IF(N237="zákl. prenesená",J237,0)</f>
        <v>0</v>
      </c>
      <c r="BH237" s="154">
        <f>IF(N237="zníž. prenesená",J237,0)</f>
        <v>0</v>
      </c>
      <c r="BI237" s="154">
        <f>IF(N237="nulová",J237,0)</f>
        <v>0</v>
      </c>
      <c r="BJ237" s="18" t="s">
        <v>140</v>
      </c>
      <c r="BK237" s="155">
        <f>ROUND(I237*H237,3)</f>
        <v>0</v>
      </c>
      <c r="BL237" s="18" t="s">
        <v>139</v>
      </c>
      <c r="BM237" s="153" t="s">
        <v>329</v>
      </c>
    </row>
    <row r="238" spans="1:65" s="2" customFormat="1" ht="14.45" customHeight="1">
      <c r="A238" s="33"/>
      <c r="B238" s="141"/>
      <c r="C238" s="142" t="s">
        <v>330</v>
      </c>
      <c r="D238" s="142" t="s">
        <v>135</v>
      </c>
      <c r="E238" s="143" t="s">
        <v>331</v>
      </c>
      <c r="F238" s="144" t="s">
        <v>332</v>
      </c>
      <c r="G238" s="145" t="s">
        <v>320</v>
      </c>
      <c r="H238" s="146">
        <v>1</v>
      </c>
      <c r="I238" s="147"/>
      <c r="J238" s="146">
        <f>ROUND(I238*H238,3)</f>
        <v>0</v>
      </c>
      <c r="K238" s="148"/>
      <c r="L238" s="34"/>
      <c r="M238" s="149" t="s">
        <v>1</v>
      </c>
      <c r="N238" s="150" t="s">
        <v>39</v>
      </c>
      <c r="O238" s="59"/>
      <c r="P238" s="151">
        <f>O238*H238</f>
        <v>0</v>
      </c>
      <c r="Q238" s="151">
        <v>0</v>
      </c>
      <c r="R238" s="151">
        <f>Q238*H238</f>
        <v>0</v>
      </c>
      <c r="S238" s="151">
        <v>0</v>
      </c>
      <c r="T238" s="15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3" t="s">
        <v>139</v>
      </c>
      <c r="AT238" s="153" t="s">
        <v>135</v>
      </c>
      <c r="AU238" s="153" t="s">
        <v>140</v>
      </c>
      <c r="AY238" s="18" t="s">
        <v>132</v>
      </c>
      <c r="BE238" s="154">
        <f>IF(N238="základná",J238,0)</f>
        <v>0</v>
      </c>
      <c r="BF238" s="154">
        <f>IF(N238="znížená",J238,0)</f>
        <v>0</v>
      </c>
      <c r="BG238" s="154">
        <f>IF(N238="zákl. prenesená",J238,0)</f>
        <v>0</v>
      </c>
      <c r="BH238" s="154">
        <f>IF(N238="zníž. prenesená",J238,0)</f>
        <v>0</v>
      </c>
      <c r="BI238" s="154">
        <f>IF(N238="nulová",J238,0)</f>
        <v>0</v>
      </c>
      <c r="BJ238" s="18" t="s">
        <v>140</v>
      </c>
      <c r="BK238" s="155">
        <f>ROUND(I238*H238,3)</f>
        <v>0</v>
      </c>
      <c r="BL238" s="18" t="s">
        <v>139</v>
      </c>
      <c r="BM238" s="153" t="s">
        <v>333</v>
      </c>
    </row>
    <row r="239" spans="1:65" s="12" customFormat="1" ht="25.9" customHeight="1">
      <c r="B239" s="128"/>
      <c r="D239" s="129" t="s">
        <v>72</v>
      </c>
      <c r="E239" s="130" t="s">
        <v>334</v>
      </c>
      <c r="F239" s="130" t="s">
        <v>335</v>
      </c>
      <c r="I239" s="131"/>
      <c r="J239" s="132">
        <f>BK239</f>
        <v>0</v>
      </c>
      <c r="L239" s="128"/>
      <c r="M239" s="133"/>
      <c r="N239" s="134"/>
      <c r="O239" s="134"/>
      <c r="P239" s="135">
        <f>P240+P246+P248+P250+P254+P325+P390+P406+P408+P418+P426+P447+P459+P467+P470+P491</f>
        <v>0</v>
      </c>
      <c r="Q239" s="134"/>
      <c r="R239" s="135">
        <f>R240+R246+R248+R250+R254+R325+R390+R406+R408+R418+R426+R447+R459+R467+R470+R491</f>
        <v>25.946211139999999</v>
      </c>
      <c r="S239" s="134"/>
      <c r="T239" s="136">
        <f>T240+T246+T248+T250+T254+T325+T390+T406+T408+T418+T426+T447+T459+T467+T470+T491</f>
        <v>23.866142660000001</v>
      </c>
      <c r="AR239" s="129" t="s">
        <v>140</v>
      </c>
      <c r="AT239" s="137" t="s">
        <v>72</v>
      </c>
      <c r="AU239" s="137" t="s">
        <v>73</v>
      </c>
      <c r="AY239" s="129" t="s">
        <v>132</v>
      </c>
      <c r="BK239" s="138">
        <f>BK240+BK246+BK248+BK250+BK254+BK325+BK390+BK406+BK408+BK418+BK426+BK447+BK459+BK467+BK470+BK491</f>
        <v>0</v>
      </c>
    </row>
    <row r="240" spans="1:65" s="12" customFormat="1" ht="22.9" customHeight="1">
      <c r="B240" s="128"/>
      <c r="D240" s="129" t="s">
        <v>72</v>
      </c>
      <c r="E240" s="139" t="s">
        <v>336</v>
      </c>
      <c r="F240" s="139" t="s">
        <v>337</v>
      </c>
      <c r="I240" s="131"/>
      <c r="J240" s="140">
        <f>BK240</f>
        <v>0</v>
      </c>
      <c r="L240" s="128"/>
      <c r="M240" s="133"/>
      <c r="N240" s="134"/>
      <c r="O240" s="134"/>
      <c r="P240" s="135">
        <f>SUM(P241:P245)</f>
        <v>0</v>
      </c>
      <c r="Q240" s="134"/>
      <c r="R240" s="135">
        <f>SUM(R241:R245)</f>
        <v>4.4317000000000002E-2</v>
      </c>
      <c r="S240" s="134"/>
      <c r="T240" s="136">
        <f>SUM(T241:T245)</f>
        <v>0</v>
      </c>
      <c r="AR240" s="129" t="s">
        <v>140</v>
      </c>
      <c r="AT240" s="137" t="s">
        <v>72</v>
      </c>
      <c r="AU240" s="137" t="s">
        <v>81</v>
      </c>
      <c r="AY240" s="129" t="s">
        <v>132</v>
      </c>
      <c r="BK240" s="138">
        <f>SUM(BK241:BK245)</f>
        <v>0</v>
      </c>
    </row>
    <row r="241" spans="1:65" s="2" customFormat="1" ht="24.2" customHeight="1">
      <c r="A241" s="33"/>
      <c r="B241" s="141"/>
      <c r="C241" s="142" t="s">
        <v>338</v>
      </c>
      <c r="D241" s="142" t="s">
        <v>135</v>
      </c>
      <c r="E241" s="143" t="s">
        <v>339</v>
      </c>
      <c r="F241" s="144" t="s">
        <v>340</v>
      </c>
      <c r="G241" s="145" t="s">
        <v>152</v>
      </c>
      <c r="H241" s="146">
        <v>147.72399999999999</v>
      </c>
      <c r="I241" s="147"/>
      <c r="J241" s="146">
        <f>ROUND(I241*H241,3)</f>
        <v>0</v>
      </c>
      <c r="K241" s="148"/>
      <c r="L241" s="34"/>
      <c r="M241" s="149" t="s">
        <v>1</v>
      </c>
      <c r="N241" s="150" t="s">
        <v>39</v>
      </c>
      <c r="O241" s="59"/>
      <c r="P241" s="151">
        <f>O241*H241</f>
        <v>0</v>
      </c>
      <c r="Q241" s="151">
        <v>0</v>
      </c>
      <c r="R241" s="151">
        <f>Q241*H241</f>
        <v>0</v>
      </c>
      <c r="S241" s="151">
        <v>0</v>
      </c>
      <c r="T241" s="15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3" t="s">
        <v>217</v>
      </c>
      <c r="AT241" s="153" t="s">
        <v>135</v>
      </c>
      <c r="AU241" s="153" t="s">
        <v>140</v>
      </c>
      <c r="AY241" s="18" t="s">
        <v>132</v>
      </c>
      <c r="BE241" s="154">
        <f>IF(N241="základná",J241,0)</f>
        <v>0</v>
      </c>
      <c r="BF241" s="154">
        <f>IF(N241="znížená",J241,0)</f>
        <v>0</v>
      </c>
      <c r="BG241" s="154">
        <f>IF(N241="zákl. prenesená",J241,0)</f>
        <v>0</v>
      </c>
      <c r="BH241" s="154">
        <f>IF(N241="zníž. prenesená",J241,0)</f>
        <v>0</v>
      </c>
      <c r="BI241" s="154">
        <f>IF(N241="nulová",J241,0)</f>
        <v>0</v>
      </c>
      <c r="BJ241" s="18" t="s">
        <v>140</v>
      </c>
      <c r="BK241" s="155">
        <f>ROUND(I241*H241,3)</f>
        <v>0</v>
      </c>
      <c r="BL241" s="18" t="s">
        <v>217</v>
      </c>
      <c r="BM241" s="153" t="s">
        <v>341</v>
      </c>
    </row>
    <row r="242" spans="1:65" s="13" customFormat="1" ht="22.5">
      <c r="B242" s="156"/>
      <c r="D242" s="157" t="s">
        <v>142</v>
      </c>
      <c r="E242" s="158" t="s">
        <v>1</v>
      </c>
      <c r="F242" s="159" t="s">
        <v>198</v>
      </c>
      <c r="H242" s="160">
        <v>147.72427999999999</v>
      </c>
      <c r="I242" s="161"/>
      <c r="L242" s="156"/>
      <c r="M242" s="162"/>
      <c r="N242" s="163"/>
      <c r="O242" s="163"/>
      <c r="P242" s="163"/>
      <c r="Q242" s="163"/>
      <c r="R242" s="163"/>
      <c r="S242" s="163"/>
      <c r="T242" s="164"/>
      <c r="AT242" s="158" t="s">
        <v>142</v>
      </c>
      <c r="AU242" s="158" t="s">
        <v>140</v>
      </c>
      <c r="AV242" s="13" t="s">
        <v>140</v>
      </c>
      <c r="AW242" s="13" t="s">
        <v>31</v>
      </c>
      <c r="AX242" s="13" t="s">
        <v>81</v>
      </c>
      <c r="AY242" s="158" t="s">
        <v>132</v>
      </c>
    </row>
    <row r="243" spans="1:65" s="2" customFormat="1" ht="24.2" customHeight="1">
      <c r="A243" s="33"/>
      <c r="B243" s="141"/>
      <c r="C243" s="165" t="s">
        <v>342</v>
      </c>
      <c r="D243" s="165" t="s">
        <v>144</v>
      </c>
      <c r="E243" s="166" t="s">
        <v>343</v>
      </c>
      <c r="F243" s="167" t="s">
        <v>344</v>
      </c>
      <c r="G243" s="168" t="s">
        <v>345</v>
      </c>
      <c r="H243" s="169">
        <v>44.317</v>
      </c>
      <c r="I243" s="170"/>
      <c r="J243" s="169">
        <f>ROUND(I243*H243,3)</f>
        <v>0</v>
      </c>
      <c r="K243" s="171"/>
      <c r="L243" s="172"/>
      <c r="M243" s="173" t="s">
        <v>1</v>
      </c>
      <c r="N243" s="174" t="s">
        <v>39</v>
      </c>
      <c r="O243" s="59"/>
      <c r="P243" s="151">
        <f>O243*H243</f>
        <v>0</v>
      </c>
      <c r="Q243" s="151">
        <v>1E-3</v>
      </c>
      <c r="R243" s="151">
        <f>Q243*H243</f>
        <v>4.4317000000000002E-2</v>
      </c>
      <c r="S243" s="151">
        <v>0</v>
      </c>
      <c r="T243" s="15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3" t="s">
        <v>299</v>
      </c>
      <c r="AT243" s="153" t="s">
        <v>144</v>
      </c>
      <c r="AU243" s="153" t="s">
        <v>140</v>
      </c>
      <c r="AY243" s="18" t="s">
        <v>132</v>
      </c>
      <c r="BE243" s="154">
        <f>IF(N243="základná",J243,0)</f>
        <v>0</v>
      </c>
      <c r="BF243" s="154">
        <f>IF(N243="znížená",J243,0)</f>
        <v>0</v>
      </c>
      <c r="BG243" s="154">
        <f>IF(N243="zákl. prenesená",J243,0)</f>
        <v>0</v>
      </c>
      <c r="BH243" s="154">
        <f>IF(N243="zníž. prenesená",J243,0)</f>
        <v>0</v>
      </c>
      <c r="BI243" s="154">
        <f>IF(N243="nulová",J243,0)</f>
        <v>0</v>
      </c>
      <c r="BJ243" s="18" t="s">
        <v>140</v>
      </c>
      <c r="BK243" s="155">
        <f>ROUND(I243*H243,3)</f>
        <v>0</v>
      </c>
      <c r="BL243" s="18" t="s">
        <v>217</v>
      </c>
      <c r="BM243" s="153" t="s">
        <v>346</v>
      </c>
    </row>
    <row r="244" spans="1:65" s="13" customFormat="1">
      <c r="B244" s="156"/>
      <c r="D244" s="157" t="s">
        <v>142</v>
      </c>
      <c r="F244" s="159" t="s">
        <v>347</v>
      </c>
      <c r="H244" s="160">
        <v>44.317</v>
      </c>
      <c r="I244" s="161"/>
      <c r="L244" s="156"/>
      <c r="M244" s="162"/>
      <c r="N244" s="163"/>
      <c r="O244" s="163"/>
      <c r="P244" s="163"/>
      <c r="Q244" s="163"/>
      <c r="R244" s="163"/>
      <c r="S244" s="163"/>
      <c r="T244" s="164"/>
      <c r="AT244" s="158" t="s">
        <v>142</v>
      </c>
      <c r="AU244" s="158" t="s">
        <v>140</v>
      </c>
      <c r="AV244" s="13" t="s">
        <v>140</v>
      </c>
      <c r="AW244" s="13" t="s">
        <v>3</v>
      </c>
      <c r="AX244" s="13" t="s">
        <v>81</v>
      </c>
      <c r="AY244" s="158" t="s">
        <v>132</v>
      </c>
    </row>
    <row r="245" spans="1:65" s="2" customFormat="1" ht="24.2" customHeight="1">
      <c r="A245" s="33"/>
      <c r="B245" s="141"/>
      <c r="C245" s="142" t="s">
        <v>348</v>
      </c>
      <c r="D245" s="142" t="s">
        <v>135</v>
      </c>
      <c r="E245" s="143" t="s">
        <v>349</v>
      </c>
      <c r="F245" s="144" t="s">
        <v>350</v>
      </c>
      <c r="G245" s="145" t="s">
        <v>351</v>
      </c>
      <c r="H245" s="191"/>
      <c r="I245" s="147"/>
      <c r="J245" s="146">
        <f>ROUND(I245*H245,3)</f>
        <v>0</v>
      </c>
      <c r="K245" s="148"/>
      <c r="L245" s="34"/>
      <c r="M245" s="149" t="s">
        <v>1</v>
      </c>
      <c r="N245" s="150" t="s">
        <v>39</v>
      </c>
      <c r="O245" s="59"/>
      <c r="P245" s="151">
        <f>O245*H245</f>
        <v>0</v>
      </c>
      <c r="Q245" s="151">
        <v>0</v>
      </c>
      <c r="R245" s="151">
        <f>Q245*H245</f>
        <v>0</v>
      </c>
      <c r="S245" s="151">
        <v>0</v>
      </c>
      <c r="T245" s="15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3" t="s">
        <v>217</v>
      </c>
      <c r="AT245" s="153" t="s">
        <v>135</v>
      </c>
      <c r="AU245" s="153" t="s">
        <v>140</v>
      </c>
      <c r="AY245" s="18" t="s">
        <v>132</v>
      </c>
      <c r="BE245" s="154">
        <f>IF(N245="základná",J245,0)</f>
        <v>0</v>
      </c>
      <c r="BF245" s="154">
        <f>IF(N245="znížená",J245,0)</f>
        <v>0</v>
      </c>
      <c r="BG245" s="154">
        <f>IF(N245="zákl. prenesená",J245,0)</f>
        <v>0</v>
      </c>
      <c r="BH245" s="154">
        <f>IF(N245="zníž. prenesená",J245,0)</f>
        <v>0</v>
      </c>
      <c r="BI245" s="154">
        <f>IF(N245="nulová",J245,0)</f>
        <v>0</v>
      </c>
      <c r="BJ245" s="18" t="s">
        <v>140</v>
      </c>
      <c r="BK245" s="155">
        <f>ROUND(I245*H245,3)</f>
        <v>0</v>
      </c>
      <c r="BL245" s="18" t="s">
        <v>217</v>
      </c>
      <c r="BM245" s="153" t="s">
        <v>352</v>
      </c>
    </row>
    <row r="246" spans="1:65" s="12" customFormat="1" ht="22.9" customHeight="1">
      <c r="B246" s="128"/>
      <c r="D246" s="129" t="s">
        <v>72</v>
      </c>
      <c r="E246" s="139" t="s">
        <v>353</v>
      </c>
      <c r="F246" s="139" t="s">
        <v>354</v>
      </c>
      <c r="I246" s="131"/>
      <c r="J246" s="140">
        <f>BK246</f>
        <v>0</v>
      </c>
      <c r="L246" s="128"/>
      <c r="M246" s="133"/>
      <c r="N246" s="134"/>
      <c r="O246" s="134"/>
      <c r="P246" s="135">
        <f>P247</f>
        <v>0</v>
      </c>
      <c r="Q246" s="134"/>
      <c r="R246" s="135">
        <f>R247</f>
        <v>0</v>
      </c>
      <c r="S246" s="134"/>
      <c r="T246" s="136">
        <f>T247</f>
        <v>0</v>
      </c>
      <c r="AR246" s="129" t="s">
        <v>140</v>
      </c>
      <c r="AT246" s="137" t="s">
        <v>72</v>
      </c>
      <c r="AU246" s="137" t="s">
        <v>81</v>
      </c>
      <c r="AY246" s="129" t="s">
        <v>132</v>
      </c>
      <c r="BK246" s="138">
        <f>BK247</f>
        <v>0</v>
      </c>
    </row>
    <row r="247" spans="1:65" s="2" customFormat="1" ht="14.45" customHeight="1">
      <c r="A247" s="33"/>
      <c r="B247" s="141"/>
      <c r="C247" s="142" t="s">
        <v>355</v>
      </c>
      <c r="D247" s="142" t="s">
        <v>135</v>
      </c>
      <c r="E247" s="143" t="s">
        <v>356</v>
      </c>
      <c r="F247" s="144" t="s">
        <v>357</v>
      </c>
      <c r="G247" s="145" t="s">
        <v>1</v>
      </c>
      <c r="H247" s="146">
        <v>1</v>
      </c>
      <c r="I247" s="147"/>
      <c r="J247" s="146">
        <f>ROUND(I247*H247,3)</f>
        <v>0</v>
      </c>
      <c r="K247" s="148"/>
      <c r="L247" s="34"/>
      <c r="M247" s="149" t="s">
        <v>1</v>
      </c>
      <c r="N247" s="150" t="s">
        <v>39</v>
      </c>
      <c r="O247" s="59"/>
      <c r="P247" s="151">
        <f>O247*H247</f>
        <v>0</v>
      </c>
      <c r="Q247" s="151">
        <v>0</v>
      </c>
      <c r="R247" s="151">
        <f>Q247*H247</f>
        <v>0</v>
      </c>
      <c r="S247" s="151">
        <v>0</v>
      </c>
      <c r="T247" s="15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3" t="s">
        <v>217</v>
      </c>
      <c r="AT247" s="153" t="s">
        <v>135</v>
      </c>
      <c r="AU247" s="153" t="s">
        <v>140</v>
      </c>
      <c r="AY247" s="18" t="s">
        <v>132</v>
      </c>
      <c r="BE247" s="154">
        <f>IF(N247="základná",J247,0)</f>
        <v>0</v>
      </c>
      <c r="BF247" s="154">
        <f>IF(N247="znížená",J247,0)</f>
        <v>0</v>
      </c>
      <c r="BG247" s="154">
        <f>IF(N247="zákl. prenesená",J247,0)</f>
        <v>0</v>
      </c>
      <c r="BH247" s="154">
        <f>IF(N247="zníž. prenesená",J247,0)</f>
        <v>0</v>
      </c>
      <c r="BI247" s="154">
        <f>IF(N247="nulová",J247,0)</f>
        <v>0</v>
      </c>
      <c r="BJ247" s="18" t="s">
        <v>140</v>
      </c>
      <c r="BK247" s="155">
        <f>ROUND(I247*H247,3)</f>
        <v>0</v>
      </c>
      <c r="BL247" s="18" t="s">
        <v>217</v>
      </c>
      <c r="BM247" s="153" t="s">
        <v>358</v>
      </c>
    </row>
    <row r="248" spans="1:65" s="12" customFormat="1" ht="22.9" customHeight="1">
      <c r="B248" s="128"/>
      <c r="D248" s="129" t="s">
        <v>72</v>
      </c>
      <c r="E248" s="139" t="s">
        <v>359</v>
      </c>
      <c r="F248" s="139" t="s">
        <v>360</v>
      </c>
      <c r="I248" s="131"/>
      <c r="J248" s="140">
        <f>BK248</f>
        <v>0</v>
      </c>
      <c r="L248" s="128"/>
      <c r="M248" s="133"/>
      <c r="N248" s="134"/>
      <c r="O248" s="134"/>
      <c r="P248" s="135">
        <f>P249</f>
        <v>0</v>
      </c>
      <c r="Q248" s="134"/>
      <c r="R248" s="135">
        <f>R249</f>
        <v>0</v>
      </c>
      <c r="S248" s="134"/>
      <c r="T248" s="136">
        <f>T249</f>
        <v>0</v>
      </c>
      <c r="AR248" s="129" t="s">
        <v>140</v>
      </c>
      <c r="AT248" s="137" t="s">
        <v>72</v>
      </c>
      <c r="AU248" s="137" t="s">
        <v>81</v>
      </c>
      <c r="AY248" s="129" t="s">
        <v>132</v>
      </c>
      <c r="BK248" s="138">
        <f>BK249</f>
        <v>0</v>
      </c>
    </row>
    <row r="249" spans="1:65" s="2" customFormat="1" ht="14.45" customHeight="1">
      <c r="A249" s="33"/>
      <c r="B249" s="141"/>
      <c r="C249" s="142" t="s">
        <v>361</v>
      </c>
      <c r="D249" s="142" t="s">
        <v>135</v>
      </c>
      <c r="E249" s="143" t="s">
        <v>359</v>
      </c>
      <c r="F249" s="144" t="s">
        <v>362</v>
      </c>
      <c r="G249" s="145" t="s">
        <v>1</v>
      </c>
      <c r="H249" s="146">
        <v>1</v>
      </c>
      <c r="I249" s="147"/>
      <c r="J249" s="146">
        <f>ROUND(I249*H249,3)</f>
        <v>0</v>
      </c>
      <c r="K249" s="148"/>
      <c r="L249" s="34"/>
      <c r="M249" s="149" t="s">
        <v>1</v>
      </c>
      <c r="N249" s="150" t="s">
        <v>39</v>
      </c>
      <c r="O249" s="59"/>
      <c r="P249" s="151">
        <f>O249*H249</f>
        <v>0</v>
      </c>
      <c r="Q249" s="151">
        <v>0</v>
      </c>
      <c r="R249" s="151">
        <f>Q249*H249</f>
        <v>0</v>
      </c>
      <c r="S249" s="151">
        <v>0</v>
      </c>
      <c r="T249" s="15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3" t="s">
        <v>217</v>
      </c>
      <c r="AT249" s="153" t="s">
        <v>135</v>
      </c>
      <c r="AU249" s="153" t="s">
        <v>140</v>
      </c>
      <c r="AY249" s="18" t="s">
        <v>132</v>
      </c>
      <c r="BE249" s="154">
        <f>IF(N249="základná",J249,0)</f>
        <v>0</v>
      </c>
      <c r="BF249" s="154">
        <f>IF(N249="znížená",J249,0)</f>
        <v>0</v>
      </c>
      <c r="BG249" s="154">
        <f>IF(N249="zákl. prenesená",J249,0)</f>
        <v>0</v>
      </c>
      <c r="BH249" s="154">
        <f>IF(N249="zníž. prenesená",J249,0)</f>
        <v>0</v>
      </c>
      <c r="BI249" s="154">
        <f>IF(N249="nulová",J249,0)</f>
        <v>0</v>
      </c>
      <c r="BJ249" s="18" t="s">
        <v>140</v>
      </c>
      <c r="BK249" s="155">
        <f>ROUND(I249*H249,3)</f>
        <v>0</v>
      </c>
      <c r="BL249" s="18" t="s">
        <v>217</v>
      </c>
      <c r="BM249" s="153" t="s">
        <v>363</v>
      </c>
    </row>
    <row r="250" spans="1:65" s="12" customFormat="1" ht="22.9" customHeight="1">
      <c r="B250" s="128"/>
      <c r="D250" s="129" t="s">
        <v>72</v>
      </c>
      <c r="E250" s="139" t="s">
        <v>364</v>
      </c>
      <c r="F250" s="139" t="s">
        <v>365</v>
      </c>
      <c r="I250" s="131"/>
      <c r="J250" s="140">
        <f>BK250</f>
        <v>0</v>
      </c>
      <c r="L250" s="128"/>
      <c r="M250" s="133"/>
      <c r="N250" s="134"/>
      <c r="O250" s="134"/>
      <c r="P250" s="135">
        <f>SUM(P251:P253)</f>
        <v>0</v>
      </c>
      <c r="Q250" s="134"/>
      <c r="R250" s="135">
        <f>SUM(R251:R253)</f>
        <v>0</v>
      </c>
      <c r="S250" s="134"/>
      <c r="T250" s="136">
        <f>SUM(T251:T253)</f>
        <v>4.4317199999999994</v>
      </c>
      <c r="AR250" s="129" t="s">
        <v>140</v>
      </c>
      <c r="AT250" s="137" t="s">
        <v>72</v>
      </c>
      <c r="AU250" s="137" t="s">
        <v>81</v>
      </c>
      <c r="AY250" s="129" t="s">
        <v>132</v>
      </c>
      <c r="BK250" s="138">
        <f>SUM(BK251:BK253)</f>
        <v>0</v>
      </c>
    </row>
    <row r="251" spans="1:65" s="2" customFormat="1" ht="14.45" customHeight="1">
      <c r="A251" s="33"/>
      <c r="B251" s="141"/>
      <c r="C251" s="142" t="s">
        <v>366</v>
      </c>
      <c r="D251" s="142" t="s">
        <v>135</v>
      </c>
      <c r="E251" s="143" t="s">
        <v>367</v>
      </c>
      <c r="F251" s="144" t="s">
        <v>368</v>
      </c>
      <c r="G251" s="145" t="s">
        <v>152</v>
      </c>
      <c r="H251" s="146">
        <v>147.72399999999999</v>
      </c>
      <c r="I251" s="147"/>
      <c r="J251" s="146">
        <f>ROUND(I251*H251,3)</f>
        <v>0</v>
      </c>
      <c r="K251" s="148"/>
      <c r="L251" s="34"/>
      <c r="M251" s="149" t="s">
        <v>1</v>
      </c>
      <c r="N251" s="150" t="s">
        <v>39</v>
      </c>
      <c r="O251" s="59"/>
      <c r="P251" s="151">
        <f>O251*H251</f>
        <v>0</v>
      </c>
      <c r="Q251" s="151">
        <v>0</v>
      </c>
      <c r="R251" s="151">
        <f>Q251*H251</f>
        <v>0</v>
      </c>
      <c r="S251" s="151">
        <v>0.03</v>
      </c>
      <c r="T251" s="152">
        <f>S251*H251</f>
        <v>4.4317199999999994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3" t="s">
        <v>217</v>
      </c>
      <c r="AT251" s="153" t="s">
        <v>135</v>
      </c>
      <c r="AU251" s="153" t="s">
        <v>140</v>
      </c>
      <c r="AY251" s="18" t="s">
        <v>132</v>
      </c>
      <c r="BE251" s="154">
        <f>IF(N251="základná",J251,0)</f>
        <v>0</v>
      </c>
      <c r="BF251" s="154">
        <f>IF(N251="znížená",J251,0)</f>
        <v>0</v>
      </c>
      <c r="BG251" s="154">
        <f>IF(N251="zákl. prenesená",J251,0)</f>
        <v>0</v>
      </c>
      <c r="BH251" s="154">
        <f>IF(N251="zníž. prenesená",J251,0)</f>
        <v>0</v>
      </c>
      <c r="BI251" s="154">
        <f>IF(N251="nulová",J251,0)</f>
        <v>0</v>
      </c>
      <c r="BJ251" s="18" t="s">
        <v>140</v>
      </c>
      <c r="BK251" s="155">
        <f>ROUND(I251*H251,3)</f>
        <v>0</v>
      </c>
      <c r="BL251" s="18" t="s">
        <v>217</v>
      </c>
      <c r="BM251" s="153" t="s">
        <v>369</v>
      </c>
    </row>
    <row r="252" spans="1:65" s="13" customFormat="1">
      <c r="B252" s="156"/>
      <c r="D252" s="157" t="s">
        <v>142</v>
      </c>
      <c r="E252" s="158" t="s">
        <v>1</v>
      </c>
      <c r="F252" s="159" t="s">
        <v>370</v>
      </c>
      <c r="H252" s="160">
        <v>147.72427999999999</v>
      </c>
      <c r="I252" s="161"/>
      <c r="L252" s="156"/>
      <c r="M252" s="162"/>
      <c r="N252" s="163"/>
      <c r="O252" s="163"/>
      <c r="P252" s="163"/>
      <c r="Q252" s="163"/>
      <c r="R252" s="163"/>
      <c r="S252" s="163"/>
      <c r="T252" s="164"/>
      <c r="AT252" s="158" t="s">
        <v>142</v>
      </c>
      <c r="AU252" s="158" t="s">
        <v>140</v>
      </c>
      <c r="AV252" s="13" t="s">
        <v>140</v>
      </c>
      <c r="AW252" s="13" t="s">
        <v>31</v>
      </c>
      <c r="AX252" s="13" t="s">
        <v>81</v>
      </c>
      <c r="AY252" s="158" t="s">
        <v>132</v>
      </c>
    </row>
    <row r="253" spans="1:65" s="2" customFormat="1" ht="24.2" customHeight="1">
      <c r="A253" s="33"/>
      <c r="B253" s="141"/>
      <c r="C253" s="142" t="s">
        <v>371</v>
      </c>
      <c r="D253" s="142" t="s">
        <v>135</v>
      </c>
      <c r="E253" s="143" t="s">
        <v>372</v>
      </c>
      <c r="F253" s="144" t="s">
        <v>373</v>
      </c>
      <c r="G253" s="145" t="s">
        <v>351</v>
      </c>
      <c r="H253" s="191"/>
      <c r="I253" s="147"/>
      <c r="J253" s="146">
        <f>ROUND(I253*H253,3)</f>
        <v>0</v>
      </c>
      <c r="K253" s="148"/>
      <c r="L253" s="34"/>
      <c r="M253" s="149" t="s">
        <v>1</v>
      </c>
      <c r="N253" s="150" t="s">
        <v>39</v>
      </c>
      <c r="O253" s="59"/>
      <c r="P253" s="151">
        <f>O253*H253</f>
        <v>0</v>
      </c>
      <c r="Q253" s="151">
        <v>0</v>
      </c>
      <c r="R253" s="151">
        <f>Q253*H253</f>
        <v>0</v>
      </c>
      <c r="S253" s="151">
        <v>0</v>
      </c>
      <c r="T253" s="15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3" t="s">
        <v>217</v>
      </c>
      <c r="AT253" s="153" t="s">
        <v>135</v>
      </c>
      <c r="AU253" s="153" t="s">
        <v>140</v>
      </c>
      <c r="AY253" s="18" t="s">
        <v>132</v>
      </c>
      <c r="BE253" s="154">
        <f>IF(N253="základná",J253,0)</f>
        <v>0</v>
      </c>
      <c r="BF253" s="154">
        <f>IF(N253="znížená",J253,0)</f>
        <v>0</v>
      </c>
      <c r="BG253" s="154">
        <f>IF(N253="zákl. prenesená",J253,0)</f>
        <v>0</v>
      </c>
      <c r="BH253" s="154">
        <f>IF(N253="zníž. prenesená",J253,0)</f>
        <v>0</v>
      </c>
      <c r="BI253" s="154">
        <f>IF(N253="nulová",J253,0)</f>
        <v>0</v>
      </c>
      <c r="BJ253" s="18" t="s">
        <v>140</v>
      </c>
      <c r="BK253" s="155">
        <f>ROUND(I253*H253,3)</f>
        <v>0</v>
      </c>
      <c r="BL253" s="18" t="s">
        <v>217</v>
      </c>
      <c r="BM253" s="153" t="s">
        <v>374</v>
      </c>
    </row>
    <row r="254" spans="1:65" s="12" customFormat="1" ht="22.9" customHeight="1">
      <c r="B254" s="128"/>
      <c r="D254" s="129" t="s">
        <v>72</v>
      </c>
      <c r="E254" s="139" t="s">
        <v>375</v>
      </c>
      <c r="F254" s="139" t="s">
        <v>376</v>
      </c>
      <c r="I254" s="131"/>
      <c r="J254" s="140">
        <f>BK254</f>
        <v>0</v>
      </c>
      <c r="L254" s="128"/>
      <c r="M254" s="133"/>
      <c r="N254" s="134"/>
      <c r="O254" s="134"/>
      <c r="P254" s="135">
        <f>SUM(P255:P324)</f>
        <v>0</v>
      </c>
      <c r="Q254" s="134"/>
      <c r="R254" s="135">
        <f>SUM(R255:R324)</f>
        <v>8.8609854200000004</v>
      </c>
      <c r="S254" s="134"/>
      <c r="T254" s="136">
        <f>SUM(T255:T324)</f>
        <v>19.434422660000003</v>
      </c>
      <c r="AR254" s="129" t="s">
        <v>140</v>
      </c>
      <c r="AT254" s="137" t="s">
        <v>72</v>
      </c>
      <c r="AU254" s="137" t="s">
        <v>81</v>
      </c>
      <c r="AY254" s="129" t="s">
        <v>132</v>
      </c>
      <c r="BK254" s="138">
        <f>SUM(BK255:BK324)</f>
        <v>0</v>
      </c>
    </row>
    <row r="255" spans="1:65" s="2" customFormat="1" ht="24.2" customHeight="1">
      <c r="A255" s="33"/>
      <c r="B255" s="141"/>
      <c r="C255" s="142" t="s">
        <v>377</v>
      </c>
      <c r="D255" s="142" t="s">
        <v>135</v>
      </c>
      <c r="E255" s="143" t="s">
        <v>378</v>
      </c>
      <c r="F255" s="144" t="s">
        <v>379</v>
      </c>
      <c r="G255" s="145" t="s">
        <v>152</v>
      </c>
      <c r="H255" s="146">
        <v>87.983000000000004</v>
      </c>
      <c r="I255" s="147"/>
      <c r="J255" s="146">
        <f>ROUND(I255*H255,3)</f>
        <v>0</v>
      </c>
      <c r="K255" s="148"/>
      <c r="L255" s="34"/>
      <c r="M255" s="149" t="s">
        <v>1</v>
      </c>
      <c r="N255" s="150" t="s">
        <v>39</v>
      </c>
      <c r="O255" s="59"/>
      <c r="P255" s="151">
        <f>O255*H255</f>
        <v>0</v>
      </c>
      <c r="Q255" s="151">
        <v>2.375E-2</v>
      </c>
      <c r="R255" s="151">
        <f>Q255*H255</f>
        <v>2.08959625</v>
      </c>
      <c r="S255" s="151">
        <v>0</v>
      </c>
      <c r="T255" s="15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3" t="s">
        <v>217</v>
      </c>
      <c r="AT255" s="153" t="s">
        <v>135</v>
      </c>
      <c r="AU255" s="153" t="s">
        <v>140</v>
      </c>
      <c r="AY255" s="18" t="s">
        <v>132</v>
      </c>
      <c r="BE255" s="154">
        <f>IF(N255="základná",J255,0)</f>
        <v>0</v>
      </c>
      <c r="BF255" s="154">
        <f>IF(N255="znížená",J255,0)</f>
        <v>0</v>
      </c>
      <c r="BG255" s="154">
        <f>IF(N255="zákl. prenesená",J255,0)</f>
        <v>0</v>
      </c>
      <c r="BH255" s="154">
        <f>IF(N255="zníž. prenesená",J255,0)</f>
        <v>0</v>
      </c>
      <c r="BI255" s="154">
        <f>IF(N255="nulová",J255,0)</f>
        <v>0</v>
      </c>
      <c r="BJ255" s="18" t="s">
        <v>140</v>
      </c>
      <c r="BK255" s="155">
        <f>ROUND(I255*H255,3)</f>
        <v>0</v>
      </c>
      <c r="BL255" s="18" t="s">
        <v>217</v>
      </c>
      <c r="BM255" s="153" t="s">
        <v>380</v>
      </c>
    </row>
    <row r="256" spans="1:65" s="13" customFormat="1">
      <c r="B256" s="156"/>
      <c r="D256" s="157" t="s">
        <v>142</v>
      </c>
      <c r="E256" s="158" t="s">
        <v>1</v>
      </c>
      <c r="F256" s="159" t="s">
        <v>381</v>
      </c>
      <c r="H256" s="160">
        <v>24.412400000000002</v>
      </c>
      <c r="I256" s="161"/>
      <c r="L256" s="156"/>
      <c r="M256" s="162"/>
      <c r="N256" s="163"/>
      <c r="O256" s="163"/>
      <c r="P256" s="163"/>
      <c r="Q256" s="163"/>
      <c r="R256" s="163"/>
      <c r="S256" s="163"/>
      <c r="T256" s="164"/>
      <c r="AT256" s="158" t="s">
        <v>142</v>
      </c>
      <c r="AU256" s="158" t="s">
        <v>140</v>
      </c>
      <c r="AV256" s="13" t="s">
        <v>140</v>
      </c>
      <c r="AW256" s="13" t="s">
        <v>31</v>
      </c>
      <c r="AX256" s="13" t="s">
        <v>73</v>
      </c>
      <c r="AY256" s="158" t="s">
        <v>132</v>
      </c>
    </row>
    <row r="257" spans="1:65" s="13" customFormat="1">
      <c r="B257" s="156"/>
      <c r="D257" s="157" t="s">
        <v>142</v>
      </c>
      <c r="E257" s="158" t="s">
        <v>1</v>
      </c>
      <c r="F257" s="159" t="s">
        <v>382</v>
      </c>
      <c r="H257" s="160">
        <v>14.26422</v>
      </c>
      <c r="I257" s="161"/>
      <c r="L257" s="156"/>
      <c r="M257" s="162"/>
      <c r="N257" s="163"/>
      <c r="O257" s="163"/>
      <c r="P257" s="163"/>
      <c r="Q257" s="163"/>
      <c r="R257" s="163"/>
      <c r="S257" s="163"/>
      <c r="T257" s="164"/>
      <c r="AT257" s="158" t="s">
        <v>142</v>
      </c>
      <c r="AU257" s="158" t="s">
        <v>140</v>
      </c>
      <c r="AV257" s="13" t="s">
        <v>140</v>
      </c>
      <c r="AW257" s="13" t="s">
        <v>31</v>
      </c>
      <c r="AX257" s="13" t="s">
        <v>73</v>
      </c>
      <c r="AY257" s="158" t="s">
        <v>132</v>
      </c>
    </row>
    <row r="258" spans="1:65" s="13" customFormat="1" ht="22.5">
      <c r="B258" s="156"/>
      <c r="D258" s="157" t="s">
        <v>142</v>
      </c>
      <c r="E258" s="158" t="s">
        <v>1</v>
      </c>
      <c r="F258" s="159" t="s">
        <v>383</v>
      </c>
      <c r="H258" s="160">
        <v>49.306550000000001</v>
      </c>
      <c r="I258" s="161"/>
      <c r="L258" s="156"/>
      <c r="M258" s="162"/>
      <c r="N258" s="163"/>
      <c r="O258" s="163"/>
      <c r="P258" s="163"/>
      <c r="Q258" s="163"/>
      <c r="R258" s="163"/>
      <c r="S258" s="163"/>
      <c r="T258" s="164"/>
      <c r="AT258" s="158" t="s">
        <v>142</v>
      </c>
      <c r="AU258" s="158" t="s">
        <v>140</v>
      </c>
      <c r="AV258" s="13" t="s">
        <v>140</v>
      </c>
      <c r="AW258" s="13" t="s">
        <v>31</v>
      </c>
      <c r="AX258" s="13" t="s">
        <v>73</v>
      </c>
      <c r="AY258" s="158" t="s">
        <v>132</v>
      </c>
    </row>
    <row r="259" spans="1:65" s="14" customFormat="1">
      <c r="B259" s="175"/>
      <c r="D259" s="157" t="s">
        <v>142</v>
      </c>
      <c r="E259" s="176" t="s">
        <v>1</v>
      </c>
      <c r="F259" s="177" t="s">
        <v>156</v>
      </c>
      <c r="H259" s="178">
        <v>87.983170000000001</v>
      </c>
      <c r="I259" s="179"/>
      <c r="L259" s="175"/>
      <c r="M259" s="180"/>
      <c r="N259" s="181"/>
      <c r="O259" s="181"/>
      <c r="P259" s="181"/>
      <c r="Q259" s="181"/>
      <c r="R259" s="181"/>
      <c r="S259" s="181"/>
      <c r="T259" s="182"/>
      <c r="AT259" s="176" t="s">
        <v>142</v>
      </c>
      <c r="AU259" s="176" t="s">
        <v>140</v>
      </c>
      <c r="AV259" s="14" t="s">
        <v>139</v>
      </c>
      <c r="AW259" s="14" t="s">
        <v>31</v>
      </c>
      <c r="AX259" s="14" t="s">
        <v>81</v>
      </c>
      <c r="AY259" s="176" t="s">
        <v>132</v>
      </c>
    </row>
    <row r="260" spans="1:65" s="2" customFormat="1" ht="24.2" customHeight="1">
      <c r="A260" s="33"/>
      <c r="B260" s="141"/>
      <c r="C260" s="142" t="s">
        <v>384</v>
      </c>
      <c r="D260" s="142" t="s">
        <v>135</v>
      </c>
      <c r="E260" s="143" t="s">
        <v>385</v>
      </c>
      <c r="F260" s="144" t="s">
        <v>386</v>
      </c>
      <c r="G260" s="145" t="s">
        <v>152</v>
      </c>
      <c r="H260" s="146">
        <v>4.625</v>
      </c>
      <c r="I260" s="147"/>
      <c r="J260" s="146">
        <f>ROUND(I260*H260,3)</f>
        <v>0</v>
      </c>
      <c r="K260" s="148"/>
      <c r="L260" s="34"/>
      <c r="M260" s="149" t="s">
        <v>1</v>
      </c>
      <c r="N260" s="150" t="s">
        <v>39</v>
      </c>
      <c r="O260" s="59"/>
      <c r="P260" s="151">
        <f>O260*H260</f>
        <v>0</v>
      </c>
      <c r="Q260" s="151">
        <v>4.4470000000000003E-2</v>
      </c>
      <c r="R260" s="151">
        <f>Q260*H260</f>
        <v>0.20567375000000002</v>
      </c>
      <c r="S260" s="151">
        <v>0</v>
      </c>
      <c r="T260" s="15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3" t="s">
        <v>217</v>
      </c>
      <c r="AT260" s="153" t="s">
        <v>135</v>
      </c>
      <c r="AU260" s="153" t="s">
        <v>140</v>
      </c>
      <c r="AY260" s="18" t="s">
        <v>132</v>
      </c>
      <c r="BE260" s="154">
        <f>IF(N260="základná",J260,0)</f>
        <v>0</v>
      </c>
      <c r="BF260" s="154">
        <f>IF(N260="znížená",J260,0)</f>
        <v>0</v>
      </c>
      <c r="BG260" s="154">
        <f>IF(N260="zákl. prenesená",J260,0)</f>
        <v>0</v>
      </c>
      <c r="BH260" s="154">
        <f>IF(N260="zníž. prenesená",J260,0)</f>
        <v>0</v>
      </c>
      <c r="BI260" s="154">
        <f>IF(N260="nulová",J260,0)</f>
        <v>0</v>
      </c>
      <c r="BJ260" s="18" t="s">
        <v>140</v>
      </c>
      <c r="BK260" s="155">
        <f>ROUND(I260*H260,3)</f>
        <v>0</v>
      </c>
      <c r="BL260" s="18" t="s">
        <v>217</v>
      </c>
      <c r="BM260" s="153" t="s">
        <v>387</v>
      </c>
    </row>
    <row r="261" spans="1:65" s="13" customFormat="1">
      <c r="B261" s="156"/>
      <c r="D261" s="157" t="s">
        <v>142</v>
      </c>
      <c r="E261" s="158" t="s">
        <v>1</v>
      </c>
      <c r="F261" s="159" t="s">
        <v>388</v>
      </c>
      <c r="H261" s="160">
        <v>4.625</v>
      </c>
      <c r="I261" s="161"/>
      <c r="L261" s="156"/>
      <c r="M261" s="162"/>
      <c r="N261" s="163"/>
      <c r="O261" s="163"/>
      <c r="P261" s="163"/>
      <c r="Q261" s="163"/>
      <c r="R261" s="163"/>
      <c r="S261" s="163"/>
      <c r="T261" s="164"/>
      <c r="AT261" s="158" t="s">
        <v>142</v>
      </c>
      <c r="AU261" s="158" t="s">
        <v>140</v>
      </c>
      <c r="AV261" s="13" t="s">
        <v>140</v>
      </c>
      <c r="AW261" s="13" t="s">
        <v>31</v>
      </c>
      <c r="AX261" s="13" t="s">
        <v>81</v>
      </c>
      <c r="AY261" s="158" t="s">
        <v>132</v>
      </c>
    </row>
    <row r="262" spans="1:65" s="2" customFormat="1" ht="37.9" customHeight="1">
      <c r="A262" s="33"/>
      <c r="B262" s="141"/>
      <c r="C262" s="142" t="s">
        <v>389</v>
      </c>
      <c r="D262" s="142" t="s">
        <v>135</v>
      </c>
      <c r="E262" s="143" t="s">
        <v>390</v>
      </c>
      <c r="F262" s="144" t="s">
        <v>391</v>
      </c>
      <c r="G262" s="145" t="s">
        <v>152</v>
      </c>
      <c r="H262" s="146">
        <v>41.548000000000002</v>
      </c>
      <c r="I262" s="147"/>
      <c r="J262" s="146">
        <f>ROUND(I262*H262,3)</f>
        <v>0</v>
      </c>
      <c r="K262" s="148"/>
      <c r="L262" s="34"/>
      <c r="M262" s="149" t="s">
        <v>1</v>
      </c>
      <c r="N262" s="150" t="s">
        <v>39</v>
      </c>
      <c r="O262" s="59"/>
      <c r="P262" s="151">
        <f>O262*H262</f>
        <v>0</v>
      </c>
      <c r="Q262" s="151">
        <v>4.6949999999999999E-2</v>
      </c>
      <c r="R262" s="151">
        <f>Q262*H262</f>
        <v>1.9506786</v>
      </c>
      <c r="S262" s="151">
        <v>0</v>
      </c>
      <c r="T262" s="15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3" t="s">
        <v>217</v>
      </c>
      <c r="AT262" s="153" t="s">
        <v>135</v>
      </c>
      <c r="AU262" s="153" t="s">
        <v>140</v>
      </c>
      <c r="AY262" s="18" t="s">
        <v>132</v>
      </c>
      <c r="BE262" s="154">
        <f>IF(N262="základná",J262,0)</f>
        <v>0</v>
      </c>
      <c r="BF262" s="154">
        <f>IF(N262="znížená",J262,0)</f>
        <v>0</v>
      </c>
      <c r="BG262" s="154">
        <f>IF(N262="zákl. prenesená",J262,0)</f>
        <v>0</v>
      </c>
      <c r="BH262" s="154">
        <f>IF(N262="zníž. prenesená",J262,0)</f>
        <v>0</v>
      </c>
      <c r="BI262" s="154">
        <f>IF(N262="nulová",J262,0)</f>
        <v>0</v>
      </c>
      <c r="BJ262" s="18" t="s">
        <v>140</v>
      </c>
      <c r="BK262" s="155">
        <f>ROUND(I262*H262,3)</f>
        <v>0</v>
      </c>
      <c r="BL262" s="18" t="s">
        <v>217</v>
      </c>
      <c r="BM262" s="153" t="s">
        <v>392</v>
      </c>
    </row>
    <row r="263" spans="1:65" s="13" customFormat="1">
      <c r="B263" s="156"/>
      <c r="D263" s="157" t="s">
        <v>142</v>
      </c>
      <c r="E263" s="158" t="s">
        <v>1</v>
      </c>
      <c r="F263" s="159" t="s">
        <v>393</v>
      </c>
      <c r="H263" s="160">
        <v>41.54766</v>
      </c>
      <c r="I263" s="161"/>
      <c r="L263" s="156"/>
      <c r="M263" s="162"/>
      <c r="N263" s="163"/>
      <c r="O263" s="163"/>
      <c r="P263" s="163"/>
      <c r="Q263" s="163"/>
      <c r="R263" s="163"/>
      <c r="S263" s="163"/>
      <c r="T263" s="164"/>
      <c r="AT263" s="158" t="s">
        <v>142</v>
      </c>
      <c r="AU263" s="158" t="s">
        <v>140</v>
      </c>
      <c r="AV263" s="13" t="s">
        <v>140</v>
      </c>
      <c r="AW263" s="13" t="s">
        <v>31</v>
      </c>
      <c r="AX263" s="13" t="s">
        <v>81</v>
      </c>
      <c r="AY263" s="158" t="s">
        <v>132</v>
      </c>
    </row>
    <row r="264" spans="1:65" s="2" customFormat="1" ht="37.9" customHeight="1">
      <c r="A264" s="33"/>
      <c r="B264" s="141"/>
      <c r="C264" s="142" t="s">
        <v>394</v>
      </c>
      <c r="D264" s="142" t="s">
        <v>135</v>
      </c>
      <c r="E264" s="143" t="s">
        <v>395</v>
      </c>
      <c r="F264" s="144" t="s">
        <v>396</v>
      </c>
      <c r="G264" s="145" t="s">
        <v>152</v>
      </c>
      <c r="H264" s="146">
        <v>22.466999999999999</v>
      </c>
      <c r="I264" s="147"/>
      <c r="J264" s="146">
        <f>ROUND(I264*H264,3)</f>
        <v>0</v>
      </c>
      <c r="K264" s="148"/>
      <c r="L264" s="34"/>
      <c r="M264" s="149" t="s">
        <v>1</v>
      </c>
      <c r="N264" s="150" t="s">
        <v>39</v>
      </c>
      <c r="O264" s="59"/>
      <c r="P264" s="151">
        <f>O264*H264</f>
        <v>0</v>
      </c>
      <c r="Q264" s="151">
        <v>4.8349999999999997E-2</v>
      </c>
      <c r="R264" s="151">
        <f>Q264*H264</f>
        <v>1.0862794499999999</v>
      </c>
      <c r="S264" s="151">
        <v>0</v>
      </c>
      <c r="T264" s="15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3" t="s">
        <v>217</v>
      </c>
      <c r="AT264" s="153" t="s">
        <v>135</v>
      </c>
      <c r="AU264" s="153" t="s">
        <v>140</v>
      </c>
      <c r="AY264" s="18" t="s">
        <v>132</v>
      </c>
      <c r="BE264" s="154">
        <f>IF(N264="základná",J264,0)</f>
        <v>0</v>
      </c>
      <c r="BF264" s="154">
        <f>IF(N264="znížená",J264,0)</f>
        <v>0</v>
      </c>
      <c r="BG264" s="154">
        <f>IF(N264="zákl. prenesená",J264,0)</f>
        <v>0</v>
      </c>
      <c r="BH264" s="154">
        <f>IF(N264="zníž. prenesená",J264,0)</f>
        <v>0</v>
      </c>
      <c r="BI264" s="154">
        <f>IF(N264="nulová",J264,0)</f>
        <v>0</v>
      </c>
      <c r="BJ264" s="18" t="s">
        <v>140</v>
      </c>
      <c r="BK264" s="155">
        <f>ROUND(I264*H264,3)</f>
        <v>0</v>
      </c>
      <c r="BL264" s="18" t="s">
        <v>217</v>
      </c>
      <c r="BM264" s="153" t="s">
        <v>397</v>
      </c>
    </row>
    <row r="265" spans="1:65" s="13" customFormat="1">
      <c r="B265" s="156"/>
      <c r="D265" s="157" t="s">
        <v>142</v>
      </c>
      <c r="E265" s="158" t="s">
        <v>1</v>
      </c>
      <c r="F265" s="159" t="s">
        <v>398</v>
      </c>
      <c r="H265" s="160">
        <v>22.466699999999999</v>
      </c>
      <c r="I265" s="161"/>
      <c r="L265" s="156"/>
      <c r="M265" s="162"/>
      <c r="N265" s="163"/>
      <c r="O265" s="163"/>
      <c r="P265" s="163"/>
      <c r="Q265" s="163"/>
      <c r="R265" s="163"/>
      <c r="S265" s="163"/>
      <c r="T265" s="164"/>
      <c r="AT265" s="158" t="s">
        <v>142</v>
      </c>
      <c r="AU265" s="158" t="s">
        <v>140</v>
      </c>
      <c r="AV265" s="13" t="s">
        <v>140</v>
      </c>
      <c r="AW265" s="13" t="s">
        <v>31</v>
      </c>
      <c r="AX265" s="13" t="s">
        <v>81</v>
      </c>
      <c r="AY265" s="158" t="s">
        <v>132</v>
      </c>
    </row>
    <row r="266" spans="1:65" s="2" customFormat="1" ht="14.45" customHeight="1">
      <c r="A266" s="33"/>
      <c r="B266" s="141"/>
      <c r="C266" s="142" t="s">
        <v>399</v>
      </c>
      <c r="D266" s="142" t="s">
        <v>135</v>
      </c>
      <c r="E266" s="143" t="s">
        <v>400</v>
      </c>
      <c r="F266" s="144" t="s">
        <v>401</v>
      </c>
      <c r="G266" s="145" t="s">
        <v>152</v>
      </c>
      <c r="H266" s="146">
        <v>501.07100000000003</v>
      </c>
      <c r="I266" s="147"/>
      <c r="J266" s="146">
        <f>ROUND(I266*H266,3)</f>
        <v>0</v>
      </c>
      <c r="K266" s="148"/>
      <c r="L266" s="34"/>
      <c r="M266" s="149" t="s">
        <v>1</v>
      </c>
      <c r="N266" s="150" t="s">
        <v>39</v>
      </c>
      <c r="O266" s="59"/>
      <c r="P266" s="151">
        <f>O266*H266</f>
        <v>0</v>
      </c>
      <c r="Q266" s="151">
        <v>6.9999999999999994E-5</v>
      </c>
      <c r="R266" s="151">
        <f>Q266*H266</f>
        <v>3.5074969999999997E-2</v>
      </c>
      <c r="S266" s="151">
        <v>0</v>
      </c>
      <c r="T266" s="15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3" t="s">
        <v>217</v>
      </c>
      <c r="AT266" s="153" t="s">
        <v>135</v>
      </c>
      <c r="AU266" s="153" t="s">
        <v>140</v>
      </c>
      <c r="AY266" s="18" t="s">
        <v>132</v>
      </c>
      <c r="BE266" s="154">
        <f>IF(N266="základná",J266,0)</f>
        <v>0</v>
      </c>
      <c r="BF266" s="154">
        <f>IF(N266="znížená",J266,0)</f>
        <v>0</v>
      </c>
      <c r="BG266" s="154">
        <f>IF(N266="zákl. prenesená",J266,0)</f>
        <v>0</v>
      </c>
      <c r="BH266" s="154">
        <f>IF(N266="zníž. prenesená",J266,0)</f>
        <v>0</v>
      </c>
      <c r="BI266" s="154">
        <f>IF(N266="nulová",J266,0)</f>
        <v>0</v>
      </c>
      <c r="BJ266" s="18" t="s">
        <v>140</v>
      </c>
      <c r="BK266" s="155">
        <f>ROUND(I266*H266,3)</f>
        <v>0</v>
      </c>
      <c r="BL266" s="18" t="s">
        <v>217</v>
      </c>
      <c r="BM266" s="153" t="s">
        <v>402</v>
      </c>
    </row>
    <row r="267" spans="1:65" s="13" customFormat="1" ht="22.5">
      <c r="B267" s="156"/>
      <c r="D267" s="157" t="s">
        <v>142</v>
      </c>
      <c r="E267" s="158" t="s">
        <v>1</v>
      </c>
      <c r="F267" s="159" t="s">
        <v>403</v>
      </c>
      <c r="H267" s="160">
        <v>48.824800000000003</v>
      </c>
      <c r="I267" s="161"/>
      <c r="L267" s="156"/>
      <c r="M267" s="162"/>
      <c r="N267" s="163"/>
      <c r="O267" s="163"/>
      <c r="P267" s="163"/>
      <c r="Q267" s="163"/>
      <c r="R267" s="163"/>
      <c r="S267" s="163"/>
      <c r="T267" s="164"/>
      <c r="AT267" s="158" t="s">
        <v>142</v>
      </c>
      <c r="AU267" s="158" t="s">
        <v>140</v>
      </c>
      <c r="AV267" s="13" t="s">
        <v>140</v>
      </c>
      <c r="AW267" s="13" t="s">
        <v>31</v>
      </c>
      <c r="AX267" s="13" t="s">
        <v>73</v>
      </c>
      <c r="AY267" s="158" t="s">
        <v>132</v>
      </c>
    </row>
    <row r="268" spans="1:65" s="13" customFormat="1">
      <c r="B268" s="156"/>
      <c r="D268" s="157" t="s">
        <v>142</v>
      </c>
      <c r="E268" s="158" t="s">
        <v>1</v>
      </c>
      <c r="F268" s="159" t="s">
        <v>404</v>
      </c>
      <c r="H268" s="160">
        <v>28.52844</v>
      </c>
      <c r="I268" s="161"/>
      <c r="L268" s="156"/>
      <c r="M268" s="162"/>
      <c r="N268" s="163"/>
      <c r="O268" s="163"/>
      <c r="P268" s="163"/>
      <c r="Q268" s="163"/>
      <c r="R268" s="163"/>
      <c r="S268" s="163"/>
      <c r="T268" s="164"/>
      <c r="AT268" s="158" t="s">
        <v>142</v>
      </c>
      <c r="AU268" s="158" t="s">
        <v>140</v>
      </c>
      <c r="AV268" s="13" t="s">
        <v>140</v>
      </c>
      <c r="AW268" s="13" t="s">
        <v>31</v>
      </c>
      <c r="AX268" s="13" t="s">
        <v>73</v>
      </c>
      <c r="AY268" s="158" t="s">
        <v>132</v>
      </c>
    </row>
    <row r="269" spans="1:65" s="13" customFormat="1" ht="22.5">
      <c r="B269" s="156"/>
      <c r="D269" s="157" t="s">
        <v>142</v>
      </c>
      <c r="E269" s="158" t="s">
        <v>1</v>
      </c>
      <c r="F269" s="159" t="s">
        <v>405</v>
      </c>
      <c r="H269" s="160">
        <v>98.613100000000003</v>
      </c>
      <c r="I269" s="161"/>
      <c r="L269" s="156"/>
      <c r="M269" s="162"/>
      <c r="N269" s="163"/>
      <c r="O269" s="163"/>
      <c r="P269" s="163"/>
      <c r="Q269" s="163"/>
      <c r="R269" s="163"/>
      <c r="S269" s="163"/>
      <c r="T269" s="164"/>
      <c r="AT269" s="158" t="s">
        <v>142</v>
      </c>
      <c r="AU269" s="158" t="s">
        <v>140</v>
      </c>
      <c r="AV269" s="13" t="s">
        <v>140</v>
      </c>
      <c r="AW269" s="13" t="s">
        <v>31</v>
      </c>
      <c r="AX269" s="13" t="s">
        <v>73</v>
      </c>
      <c r="AY269" s="158" t="s">
        <v>132</v>
      </c>
    </row>
    <row r="270" spans="1:65" s="15" customFormat="1">
      <c r="B270" s="183"/>
      <c r="D270" s="157" t="s">
        <v>142</v>
      </c>
      <c r="E270" s="184" t="s">
        <v>1</v>
      </c>
      <c r="F270" s="185" t="s">
        <v>406</v>
      </c>
      <c r="H270" s="186">
        <v>175.96634</v>
      </c>
      <c r="I270" s="187"/>
      <c r="L270" s="183"/>
      <c r="M270" s="188"/>
      <c r="N270" s="189"/>
      <c r="O270" s="189"/>
      <c r="P270" s="189"/>
      <c r="Q270" s="189"/>
      <c r="R270" s="189"/>
      <c r="S270" s="189"/>
      <c r="T270" s="190"/>
      <c r="AT270" s="184" t="s">
        <v>142</v>
      </c>
      <c r="AU270" s="184" t="s">
        <v>140</v>
      </c>
      <c r="AV270" s="15" t="s">
        <v>133</v>
      </c>
      <c r="AW270" s="15" t="s">
        <v>31</v>
      </c>
      <c r="AX270" s="15" t="s">
        <v>73</v>
      </c>
      <c r="AY270" s="184" t="s">
        <v>132</v>
      </c>
    </row>
    <row r="271" spans="1:65" s="13" customFormat="1">
      <c r="B271" s="156"/>
      <c r="D271" s="157" t="s">
        <v>142</v>
      </c>
      <c r="E271" s="158" t="s">
        <v>1</v>
      </c>
      <c r="F271" s="159" t="s">
        <v>407</v>
      </c>
      <c r="H271" s="160">
        <v>9.25</v>
      </c>
      <c r="I271" s="161"/>
      <c r="L271" s="156"/>
      <c r="M271" s="162"/>
      <c r="N271" s="163"/>
      <c r="O271" s="163"/>
      <c r="P271" s="163"/>
      <c r="Q271" s="163"/>
      <c r="R271" s="163"/>
      <c r="S271" s="163"/>
      <c r="T271" s="164"/>
      <c r="AT271" s="158" t="s">
        <v>142</v>
      </c>
      <c r="AU271" s="158" t="s">
        <v>140</v>
      </c>
      <c r="AV271" s="13" t="s">
        <v>140</v>
      </c>
      <c r="AW271" s="13" t="s">
        <v>31</v>
      </c>
      <c r="AX271" s="13" t="s">
        <v>73</v>
      </c>
      <c r="AY271" s="158" t="s">
        <v>132</v>
      </c>
    </row>
    <row r="272" spans="1:65" s="15" customFormat="1">
      <c r="B272" s="183"/>
      <c r="D272" s="157" t="s">
        <v>142</v>
      </c>
      <c r="E272" s="184" t="s">
        <v>1</v>
      </c>
      <c r="F272" s="185" t="s">
        <v>408</v>
      </c>
      <c r="H272" s="186">
        <v>9.25</v>
      </c>
      <c r="I272" s="187"/>
      <c r="L272" s="183"/>
      <c r="M272" s="188"/>
      <c r="N272" s="189"/>
      <c r="O272" s="189"/>
      <c r="P272" s="189"/>
      <c r="Q272" s="189"/>
      <c r="R272" s="189"/>
      <c r="S272" s="189"/>
      <c r="T272" s="190"/>
      <c r="AT272" s="184" t="s">
        <v>142</v>
      </c>
      <c r="AU272" s="184" t="s">
        <v>140</v>
      </c>
      <c r="AV272" s="15" t="s">
        <v>133</v>
      </c>
      <c r="AW272" s="15" t="s">
        <v>31</v>
      </c>
      <c r="AX272" s="15" t="s">
        <v>73</v>
      </c>
      <c r="AY272" s="184" t="s">
        <v>132</v>
      </c>
    </row>
    <row r="273" spans="2:51" s="13" customFormat="1">
      <c r="B273" s="156"/>
      <c r="D273" s="157" t="s">
        <v>142</v>
      </c>
      <c r="E273" s="158" t="s">
        <v>1</v>
      </c>
      <c r="F273" s="159" t="s">
        <v>409</v>
      </c>
      <c r="H273" s="160">
        <v>83.095320000000001</v>
      </c>
      <c r="I273" s="161"/>
      <c r="L273" s="156"/>
      <c r="M273" s="162"/>
      <c r="N273" s="163"/>
      <c r="O273" s="163"/>
      <c r="P273" s="163"/>
      <c r="Q273" s="163"/>
      <c r="R273" s="163"/>
      <c r="S273" s="163"/>
      <c r="T273" s="164"/>
      <c r="AT273" s="158" t="s">
        <v>142</v>
      </c>
      <c r="AU273" s="158" t="s">
        <v>140</v>
      </c>
      <c r="AV273" s="13" t="s">
        <v>140</v>
      </c>
      <c r="AW273" s="13" t="s">
        <v>31</v>
      </c>
      <c r="AX273" s="13" t="s">
        <v>73</v>
      </c>
      <c r="AY273" s="158" t="s">
        <v>132</v>
      </c>
    </row>
    <row r="274" spans="2:51" s="15" customFormat="1">
      <c r="B274" s="183"/>
      <c r="D274" s="157" t="s">
        <v>142</v>
      </c>
      <c r="E274" s="184" t="s">
        <v>1</v>
      </c>
      <c r="F274" s="185" t="s">
        <v>410</v>
      </c>
      <c r="H274" s="186">
        <v>83.095320000000001</v>
      </c>
      <c r="I274" s="187"/>
      <c r="L274" s="183"/>
      <c r="M274" s="188"/>
      <c r="N274" s="189"/>
      <c r="O274" s="189"/>
      <c r="P274" s="189"/>
      <c r="Q274" s="189"/>
      <c r="R274" s="189"/>
      <c r="S274" s="189"/>
      <c r="T274" s="190"/>
      <c r="AT274" s="184" t="s">
        <v>142</v>
      </c>
      <c r="AU274" s="184" t="s">
        <v>140</v>
      </c>
      <c r="AV274" s="15" t="s">
        <v>133</v>
      </c>
      <c r="AW274" s="15" t="s">
        <v>31</v>
      </c>
      <c r="AX274" s="15" t="s">
        <v>73</v>
      </c>
      <c r="AY274" s="184" t="s">
        <v>132</v>
      </c>
    </row>
    <row r="275" spans="2:51" s="13" customFormat="1">
      <c r="B275" s="156"/>
      <c r="D275" s="157" t="s">
        <v>142</v>
      </c>
      <c r="E275" s="158" t="s">
        <v>1</v>
      </c>
      <c r="F275" s="159" t="s">
        <v>411</v>
      </c>
      <c r="H275" s="160">
        <v>11.23335</v>
      </c>
      <c r="I275" s="161"/>
      <c r="L275" s="156"/>
      <c r="M275" s="162"/>
      <c r="N275" s="163"/>
      <c r="O275" s="163"/>
      <c r="P275" s="163"/>
      <c r="Q275" s="163"/>
      <c r="R275" s="163"/>
      <c r="S275" s="163"/>
      <c r="T275" s="164"/>
      <c r="AT275" s="158" t="s">
        <v>142</v>
      </c>
      <c r="AU275" s="158" t="s">
        <v>140</v>
      </c>
      <c r="AV275" s="13" t="s">
        <v>140</v>
      </c>
      <c r="AW275" s="13" t="s">
        <v>31</v>
      </c>
      <c r="AX275" s="13" t="s">
        <v>73</v>
      </c>
      <c r="AY275" s="158" t="s">
        <v>132</v>
      </c>
    </row>
    <row r="276" spans="2:51" s="15" customFormat="1">
      <c r="B276" s="183"/>
      <c r="D276" s="157" t="s">
        <v>142</v>
      </c>
      <c r="E276" s="184" t="s">
        <v>1</v>
      </c>
      <c r="F276" s="185" t="s">
        <v>412</v>
      </c>
      <c r="H276" s="186">
        <v>11.23335</v>
      </c>
      <c r="I276" s="187"/>
      <c r="L276" s="183"/>
      <c r="M276" s="188"/>
      <c r="N276" s="189"/>
      <c r="O276" s="189"/>
      <c r="P276" s="189"/>
      <c r="Q276" s="189"/>
      <c r="R276" s="189"/>
      <c r="S276" s="189"/>
      <c r="T276" s="190"/>
      <c r="AT276" s="184" t="s">
        <v>142</v>
      </c>
      <c r="AU276" s="184" t="s">
        <v>140</v>
      </c>
      <c r="AV276" s="15" t="s">
        <v>133</v>
      </c>
      <c r="AW276" s="15" t="s">
        <v>31</v>
      </c>
      <c r="AX276" s="15" t="s">
        <v>73</v>
      </c>
      <c r="AY276" s="184" t="s">
        <v>132</v>
      </c>
    </row>
    <row r="277" spans="2:51" s="13" customFormat="1">
      <c r="B277" s="156"/>
      <c r="D277" s="157" t="s">
        <v>142</v>
      </c>
      <c r="E277" s="158" t="s">
        <v>1</v>
      </c>
      <c r="F277" s="159" t="s">
        <v>413</v>
      </c>
      <c r="H277" s="160">
        <v>10.63233</v>
      </c>
      <c r="I277" s="161"/>
      <c r="L277" s="156"/>
      <c r="M277" s="162"/>
      <c r="N277" s="163"/>
      <c r="O277" s="163"/>
      <c r="P277" s="163"/>
      <c r="Q277" s="163"/>
      <c r="R277" s="163"/>
      <c r="S277" s="163"/>
      <c r="T277" s="164"/>
      <c r="AT277" s="158" t="s">
        <v>142</v>
      </c>
      <c r="AU277" s="158" t="s">
        <v>140</v>
      </c>
      <c r="AV277" s="13" t="s">
        <v>140</v>
      </c>
      <c r="AW277" s="13" t="s">
        <v>31</v>
      </c>
      <c r="AX277" s="13" t="s">
        <v>73</v>
      </c>
      <c r="AY277" s="158" t="s">
        <v>132</v>
      </c>
    </row>
    <row r="278" spans="2:51" s="15" customFormat="1">
      <c r="B278" s="183"/>
      <c r="D278" s="157" t="s">
        <v>142</v>
      </c>
      <c r="E278" s="184" t="s">
        <v>1</v>
      </c>
      <c r="F278" s="185" t="s">
        <v>414</v>
      </c>
      <c r="H278" s="186">
        <v>10.63233</v>
      </c>
      <c r="I278" s="187"/>
      <c r="L278" s="183"/>
      <c r="M278" s="188"/>
      <c r="N278" s="189"/>
      <c r="O278" s="189"/>
      <c r="P278" s="189"/>
      <c r="Q278" s="189"/>
      <c r="R278" s="189"/>
      <c r="S278" s="189"/>
      <c r="T278" s="190"/>
      <c r="AT278" s="184" t="s">
        <v>142</v>
      </c>
      <c r="AU278" s="184" t="s">
        <v>140</v>
      </c>
      <c r="AV278" s="15" t="s">
        <v>133</v>
      </c>
      <c r="AW278" s="15" t="s">
        <v>31</v>
      </c>
      <c r="AX278" s="15" t="s">
        <v>73</v>
      </c>
      <c r="AY278" s="184" t="s">
        <v>132</v>
      </c>
    </row>
    <row r="279" spans="2:51" s="13" customFormat="1">
      <c r="B279" s="156"/>
      <c r="D279" s="157" t="s">
        <v>142</v>
      </c>
      <c r="E279" s="158" t="s">
        <v>1</v>
      </c>
      <c r="F279" s="159" t="s">
        <v>415</v>
      </c>
      <c r="H279" s="160">
        <v>10.6</v>
      </c>
      <c r="I279" s="161"/>
      <c r="L279" s="156"/>
      <c r="M279" s="162"/>
      <c r="N279" s="163"/>
      <c r="O279" s="163"/>
      <c r="P279" s="163"/>
      <c r="Q279" s="163"/>
      <c r="R279" s="163"/>
      <c r="S279" s="163"/>
      <c r="T279" s="164"/>
      <c r="AT279" s="158" t="s">
        <v>142</v>
      </c>
      <c r="AU279" s="158" t="s">
        <v>140</v>
      </c>
      <c r="AV279" s="13" t="s">
        <v>140</v>
      </c>
      <c r="AW279" s="13" t="s">
        <v>31</v>
      </c>
      <c r="AX279" s="13" t="s">
        <v>73</v>
      </c>
      <c r="AY279" s="158" t="s">
        <v>132</v>
      </c>
    </row>
    <row r="280" spans="2:51" s="13" customFormat="1">
      <c r="B280" s="156"/>
      <c r="D280" s="157" t="s">
        <v>142</v>
      </c>
      <c r="E280" s="158" t="s">
        <v>1</v>
      </c>
      <c r="F280" s="159" t="s">
        <v>416</v>
      </c>
      <c r="H280" s="160">
        <v>3.72</v>
      </c>
      <c r="I280" s="161"/>
      <c r="L280" s="156"/>
      <c r="M280" s="162"/>
      <c r="N280" s="163"/>
      <c r="O280" s="163"/>
      <c r="P280" s="163"/>
      <c r="Q280" s="163"/>
      <c r="R280" s="163"/>
      <c r="S280" s="163"/>
      <c r="T280" s="164"/>
      <c r="AT280" s="158" t="s">
        <v>142</v>
      </c>
      <c r="AU280" s="158" t="s">
        <v>140</v>
      </c>
      <c r="AV280" s="13" t="s">
        <v>140</v>
      </c>
      <c r="AW280" s="13" t="s">
        <v>31</v>
      </c>
      <c r="AX280" s="13" t="s">
        <v>73</v>
      </c>
      <c r="AY280" s="158" t="s">
        <v>132</v>
      </c>
    </row>
    <row r="281" spans="2:51" s="13" customFormat="1">
      <c r="B281" s="156"/>
      <c r="D281" s="157" t="s">
        <v>142</v>
      </c>
      <c r="E281" s="158" t="s">
        <v>1</v>
      </c>
      <c r="F281" s="159" t="s">
        <v>417</v>
      </c>
      <c r="H281" s="160">
        <v>3.5</v>
      </c>
      <c r="I281" s="161"/>
      <c r="L281" s="156"/>
      <c r="M281" s="162"/>
      <c r="N281" s="163"/>
      <c r="O281" s="163"/>
      <c r="P281" s="163"/>
      <c r="Q281" s="163"/>
      <c r="R281" s="163"/>
      <c r="S281" s="163"/>
      <c r="T281" s="164"/>
      <c r="AT281" s="158" t="s">
        <v>142</v>
      </c>
      <c r="AU281" s="158" t="s">
        <v>140</v>
      </c>
      <c r="AV281" s="13" t="s">
        <v>140</v>
      </c>
      <c r="AW281" s="13" t="s">
        <v>31</v>
      </c>
      <c r="AX281" s="13" t="s">
        <v>73</v>
      </c>
      <c r="AY281" s="158" t="s">
        <v>132</v>
      </c>
    </row>
    <row r="282" spans="2:51" s="13" customFormat="1">
      <c r="B282" s="156"/>
      <c r="D282" s="157" t="s">
        <v>142</v>
      </c>
      <c r="E282" s="158" t="s">
        <v>1</v>
      </c>
      <c r="F282" s="159" t="s">
        <v>418</v>
      </c>
      <c r="H282" s="160">
        <v>3.76</v>
      </c>
      <c r="I282" s="161"/>
      <c r="L282" s="156"/>
      <c r="M282" s="162"/>
      <c r="N282" s="163"/>
      <c r="O282" s="163"/>
      <c r="P282" s="163"/>
      <c r="Q282" s="163"/>
      <c r="R282" s="163"/>
      <c r="S282" s="163"/>
      <c r="T282" s="164"/>
      <c r="AT282" s="158" t="s">
        <v>142</v>
      </c>
      <c r="AU282" s="158" t="s">
        <v>140</v>
      </c>
      <c r="AV282" s="13" t="s">
        <v>140</v>
      </c>
      <c r="AW282" s="13" t="s">
        <v>31</v>
      </c>
      <c r="AX282" s="13" t="s">
        <v>73</v>
      </c>
      <c r="AY282" s="158" t="s">
        <v>132</v>
      </c>
    </row>
    <row r="283" spans="2:51" s="13" customFormat="1">
      <c r="B283" s="156"/>
      <c r="D283" s="157" t="s">
        <v>142</v>
      </c>
      <c r="E283" s="158" t="s">
        <v>1</v>
      </c>
      <c r="F283" s="159" t="s">
        <v>419</v>
      </c>
      <c r="H283" s="160">
        <v>3.6</v>
      </c>
      <c r="I283" s="161"/>
      <c r="L283" s="156"/>
      <c r="M283" s="162"/>
      <c r="N283" s="163"/>
      <c r="O283" s="163"/>
      <c r="P283" s="163"/>
      <c r="Q283" s="163"/>
      <c r="R283" s="163"/>
      <c r="S283" s="163"/>
      <c r="T283" s="164"/>
      <c r="AT283" s="158" t="s">
        <v>142</v>
      </c>
      <c r="AU283" s="158" t="s">
        <v>140</v>
      </c>
      <c r="AV283" s="13" t="s">
        <v>140</v>
      </c>
      <c r="AW283" s="13" t="s">
        <v>31</v>
      </c>
      <c r="AX283" s="13" t="s">
        <v>73</v>
      </c>
      <c r="AY283" s="158" t="s">
        <v>132</v>
      </c>
    </row>
    <row r="284" spans="2:51" s="13" customFormat="1">
      <c r="B284" s="156"/>
      <c r="D284" s="157" t="s">
        <v>142</v>
      </c>
      <c r="E284" s="158" t="s">
        <v>1</v>
      </c>
      <c r="F284" s="159" t="s">
        <v>420</v>
      </c>
      <c r="H284" s="160">
        <v>3.9</v>
      </c>
      <c r="I284" s="161"/>
      <c r="L284" s="156"/>
      <c r="M284" s="162"/>
      <c r="N284" s="163"/>
      <c r="O284" s="163"/>
      <c r="P284" s="163"/>
      <c r="Q284" s="163"/>
      <c r="R284" s="163"/>
      <c r="S284" s="163"/>
      <c r="T284" s="164"/>
      <c r="AT284" s="158" t="s">
        <v>142</v>
      </c>
      <c r="AU284" s="158" t="s">
        <v>140</v>
      </c>
      <c r="AV284" s="13" t="s">
        <v>140</v>
      </c>
      <c r="AW284" s="13" t="s">
        <v>31</v>
      </c>
      <c r="AX284" s="13" t="s">
        <v>73</v>
      </c>
      <c r="AY284" s="158" t="s">
        <v>132</v>
      </c>
    </row>
    <row r="285" spans="2:51" s="13" customFormat="1">
      <c r="B285" s="156"/>
      <c r="D285" s="157" t="s">
        <v>142</v>
      </c>
      <c r="E285" s="158" t="s">
        <v>1</v>
      </c>
      <c r="F285" s="159" t="s">
        <v>421</v>
      </c>
      <c r="H285" s="160">
        <v>1.46</v>
      </c>
      <c r="I285" s="161"/>
      <c r="L285" s="156"/>
      <c r="M285" s="162"/>
      <c r="N285" s="163"/>
      <c r="O285" s="163"/>
      <c r="P285" s="163"/>
      <c r="Q285" s="163"/>
      <c r="R285" s="163"/>
      <c r="S285" s="163"/>
      <c r="T285" s="164"/>
      <c r="AT285" s="158" t="s">
        <v>142</v>
      </c>
      <c r="AU285" s="158" t="s">
        <v>140</v>
      </c>
      <c r="AV285" s="13" t="s">
        <v>140</v>
      </c>
      <c r="AW285" s="13" t="s">
        <v>31</v>
      </c>
      <c r="AX285" s="13" t="s">
        <v>73</v>
      </c>
      <c r="AY285" s="158" t="s">
        <v>132</v>
      </c>
    </row>
    <row r="286" spans="2:51" s="13" customFormat="1">
      <c r="B286" s="156"/>
      <c r="D286" s="157" t="s">
        <v>142</v>
      </c>
      <c r="E286" s="158" t="s">
        <v>1</v>
      </c>
      <c r="F286" s="159" t="s">
        <v>422</v>
      </c>
      <c r="H286" s="160">
        <v>5.36</v>
      </c>
      <c r="I286" s="161"/>
      <c r="L286" s="156"/>
      <c r="M286" s="162"/>
      <c r="N286" s="163"/>
      <c r="O286" s="163"/>
      <c r="P286" s="163"/>
      <c r="Q286" s="163"/>
      <c r="R286" s="163"/>
      <c r="S286" s="163"/>
      <c r="T286" s="164"/>
      <c r="AT286" s="158" t="s">
        <v>142</v>
      </c>
      <c r="AU286" s="158" t="s">
        <v>140</v>
      </c>
      <c r="AV286" s="13" t="s">
        <v>140</v>
      </c>
      <c r="AW286" s="13" t="s">
        <v>31</v>
      </c>
      <c r="AX286" s="13" t="s">
        <v>73</v>
      </c>
      <c r="AY286" s="158" t="s">
        <v>132</v>
      </c>
    </row>
    <row r="287" spans="2:51" s="13" customFormat="1">
      <c r="B287" s="156"/>
      <c r="D287" s="157" t="s">
        <v>142</v>
      </c>
      <c r="E287" s="158" t="s">
        <v>1</v>
      </c>
      <c r="F287" s="159" t="s">
        <v>423</v>
      </c>
      <c r="H287" s="160">
        <v>4.71</v>
      </c>
      <c r="I287" s="161"/>
      <c r="L287" s="156"/>
      <c r="M287" s="162"/>
      <c r="N287" s="163"/>
      <c r="O287" s="163"/>
      <c r="P287" s="163"/>
      <c r="Q287" s="163"/>
      <c r="R287" s="163"/>
      <c r="S287" s="163"/>
      <c r="T287" s="164"/>
      <c r="AT287" s="158" t="s">
        <v>142</v>
      </c>
      <c r="AU287" s="158" t="s">
        <v>140</v>
      </c>
      <c r="AV287" s="13" t="s">
        <v>140</v>
      </c>
      <c r="AW287" s="13" t="s">
        <v>31</v>
      </c>
      <c r="AX287" s="13" t="s">
        <v>73</v>
      </c>
      <c r="AY287" s="158" t="s">
        <v>132</v>
      </c>
    </row>
    <row r="288" spans="2:51" s="15" customFormat="1">
      <c r="B288" s="183"/>
      <c r="D288" s="157" t="s">
        <v>142</v>
      </c>
      <c r="E288" s="184" t="s">
        <v>1</v>
      </c>
      <c r="F288" s="185" t="s">
        <v>424</v>
      </c>
      <c r="H288" s="186">
        <v>40.61</v>
      </c>
      <c r="I288" s="187"/>
      <c r="L288" s="183"/>
      <c r="M288" s="188"/>
      <c r="N288" s="189"/>
      <c r="O288" s="189"/>
      <c r="P288" s="189"/>
      <c r="Q288" s="189"/>
      <c r="R288" s="189"/>
      <c r="S288" s="189"/>
      <c r="T288" s="190"/>
      <c r="AT288" s="184" t="s">
        <v>142</v>
      </c>
      <c r="AU288" s="184" t="s">
        <v>140</v>
      </c>
      <c r="AV288" s="15" t="s">
        <v>133</v>
      </c>
      <c r="AW288" s="15" t="s">
        <v>31</v>
      </c>
      <c r="AX288" s="15" t="s">
        <v>73</v>
      </c>
      <c r="AY288" s="184" t="s">
        <v>132</v>
      </c>
    </row>
    <row r="289" spans="1:65" s="13" customFormat="1" ht="45">
      <c r="B289" s="156"/>
      <c r="D289" s="157" t="s">
        <v>142</v>
      </c>
      <c r="E289" s="158" t="s">
        <v>1</v>
      </c>
      <c r="F289" s="159" t="s">
        <v>425</v>
      </c>
      <c r="H289" s="160">
        <v>79.38015</v>
      </c>
      <c r="I289" s="161"/>
      <c r="L289" s="156"/>
      <c r="M289" s="162"/>
      <c r="N289" s="163"/>
      <c r="O289" s="163"/>
      <c r="P289" s="163"/>
      <c r="Q289" s="163"/>
      <c r="R289" s="163"/>
      <c r="S289" s="163"/>
      <c r="T289" s="164"/>
      <c r="AT289" s="158" t="s">
        <v>142</v>
      </c>
      <c r="AU289" s="158" t="s">
        <v>140</v>
      </c>
      <c r="AV289" s="13" t="s">
        <v>140</v>
      </c>
      <c r="AW289" s="13" t="s">
        <v>31</v>
      </c>
      <c r="AX289" s="13" t="s">
        <v>73</v>
      </c>
      <c r="AY289" s="158" t="s">
        <v>132</v>
      </c>
    </row>
    <row r="290" spans="1:65" s="13" customFormat="1" ht="22.5">
      <c r="B290" s="156"/>
      <c r="D290" s="157" t="s">
        <v>142</v>
      </c>
      <c r="E290" s="158" t="s">
        <v>1</v>
      </c>
      <c r="F290" s="159" t="s">
        <v>426</v>
      </c>
      <c r="H290" s="160">
        <v>90.903499999999994</v>
      </c>
      <c r="I290" s="161"/>
      <c r="L290" s="156"/>
      <c r="M290" s="162"/>
      <c r="N290" s="163"/>
      <c r="O290" s="163"/>
      <c r="P290" s="163"/>
      <c r="Q290" s="163"/>
      <c r="R290" s="163"/>
      <c r="S290" s="163"/>
      <c r="T290" s="164"/>
      <c r="AT290" s="158" t="s">
        <v>142</v>
      </c>
      <c r="AU290" s="158" t="s">
        <v>140</v>
      </c>
      <c r="AV290" s="13" t="s">
        <v>140</v>
      </c>
      <c r="AW290" s="13" t="s">
        <v>31</v>
      </c>
      <c r="AX290" s="13" t="s">
        <v>73</v>
      </c>
      <c r="AY290" s="158" t="s">
        <v>132</v>
      </c>
    </row>
    <row r="291" spans="1:65" s="15" customFormat="1">
      <c r="B291" s="183"/>
      <c r="D291" s="157" t="s">
        <v>142</v>
      </c>
      <c r="E291" s="184" t="s">
        <v>1</v>
      </c>
      <c r="F291" s="185" t="s">
        <v>427</v>
      </c>
      <c r="H291" s="186">
        <v>170.28364999999999</v>
      </c>
      <c r="I291" s="187"/>
      <c r="L291" s="183"/>
      <c r="M291" s="188"/>
      <c r="N291" s="189"/>
      <c r="O291" s="189"/>
      <c r="P291" s="189"/>
      <c r="Q291" s="189"/>
      <c r="R291" s="189"/>
      <c r="S291" s="189"/>
      <c r="T291" s="190"/>
      <c r="AT291" s="184" t="s">
        <v>142</v>
      </c>
      <c r="AU291" s="184" t="s">
        <v>140</v>
      </c>
      <c r="AV291" s="15" t="s">
        <v>133</v>
      </c>
      <c r="AW291" s="15" t="s">
        <v>31</v>
      </c>
      <c r="AX291" s="15" t="s">
        <v>73</v>
      </c>
      <c r="AY291" s="184" t="s">
        <v>132</v>
      </c>
    </row>
    <row r="292" spans="1:65" s="14" customFormat="1">
      <c r="B292" s="175"/>
      <c r="D292" s="157" t="s">
        <v>142</v>
      </c>
      <c r="E292" s="176" t="s">
        <v>1</v>
      </c>
      <c r="F292" s="177" t="s">
        <v>156</v>
      </c>
      <c r="H292" s="178">
        <v>501.07098999999999</v>
      </c>
      <c r="I292" s="179"/>
      <c r="L292" s="175"/>
      <c r="M292" s="180"/>
      <c r="N292" s="181"/>
      <c r="O292" s="181"/>
      <c r="P292" s="181"/>
      <c r="Q292" s="181"/>
      <c r="R292" s="181"/>
      <c r="S292" s="181"/>
      <c r="T292" s="182"/>
      <c r="AT292" s="176" t="s">
        <v>142</v>
      </c>
      <c r="AU292" s="176" t="s">
        <v>140</v>
      </c>
      <c r="AV292" s="14" t="s">
        <v>139</v>
      </c>
      <c r="AW292" s="14" t="s">
        <v>31</v>
      </c>
      <c r="AX292" s="14" t="s">
        <v>81</v>
      </c>
      <c r="AY292" s="176" t="s">
        <v>132</v>
      </c>
    </row>
    <row r="293" spans="1:65" s="2" customFormat="1" ht="24.2" customHeight="1">
      <c r="A293" s="33"/>
      <c r="B293" s="141"/>
      <c r="C293" s="142" t="s">
        <v>428</v>
      </c>
      <c r="D293" s="142" t="s">
        <v>135</v>
      </c>
      <c r="E293" s="143" t="s">
        <v>429</v>
      </c>
      <c r="F293" s="144" t="s">
        <v>430</v>
      </c>
      <c r="G293" s="145" t="s">
        <v>152</v>
      </c>
      <c r="H293" s="146">
        <v>99.501999999999995</v>
      </c>
      <c r="I293" s="147"/>
      <c r="J293" s="146">
        <f>ROUND(I293*H293,3)</f>
        <v>0</v>
      </c>
      <c r="K293" s="148"/>
      <c r="L293" s="34"/>
      <c r="M293" s="149" t="s">
        <v>1</v>
      </c>
      <c r="N293" s="150" t="s">
        <v>39</v>
      </c>
      <c r="O293" s="59"/>
      <c r="P293" s="151">
        <f>O293*H293</f>
        <v>0</v>
      </c>
      <c r="Q293" s="151">
        <v>0</v>
      </c>
      <c r="R293" s="151">
        <f>Q293*H293</f>
        <v>0</v>
      </c>
      <c r="S293" s="151">
        <v>8.9450000000000002E-2</v>
      </c>
      <c r="T293" s="152">
        <f>S293*H293</f>
        <v>8.9004539000000005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53" t="s">
        <v>217</v>
      </c>
      <c r="AT293" s="153" t="s">
        <v>135</v>
      </c>
      <c r="AU293" s="153" t="s">
        <v>140</v>
      </c>
      <c r="AY293" s="18" t="s">
        <v>132</v>
      </c>
      <c r="BE293" s="154">
        <f>IF(N293="základná",J293,0)</f>
        <v>0</v>
      </c>
      <c r="BF293" s="154">
        <f>IF(N293="znížená",J293,0)</f>
        <v>0</v>
      </c>
      <c r="BG293" s="154">
        <f>IF(N293="zákl. prenesená",J293,0)</f>
        <v>0</v>
      </c>
      <c r="BH293" s="154">
        <f>IF(N293="zníž. prenesená",J293,0)</f>
        <v>0</v>
      </c>
      <c r="BI293" s="154">
        <f>IF(N293="nulová",J293,0)</f>
        <v>0</v>
      </c>
      <c r="BJ293" s="18" t="s">
        <v>140</v>
      </c>
      <c r="BK293" s="155">
        <f>ROUND(I293*H293,3)</f>
        <v>0</v>
      </c>
      <c r="BL293" s="18" t="s">
        <v>217</v>
      </c>
      <c r="BM293" s="153" t="s">
        <v>431</v>
      </c>
    </row>
    <row r="294" spans="1:65" s="13" customFormat="1">
      <c r="B294" s="156"/>
      <c r="D294" s="157" t="s">
        <v>142</v>
      </c>
      <c r="E294" s="158" t="s">
        <v>1</v>
      </c>
      <c r="F294" s="159" t="s">
        <v>432</v>
      </c>
      <c r="H294" s="160">
        <v>68.115600000000001</v>
      </c>
      <c r="I294" s="161"/>
      <c r="L294" s="156"/>
      <c r="M294" s="162"/>
      <c r="N294" s="163"/>
      <c r="O294" s="163"/>
      <c r="P294" s="163"/>
      <c r="Q294" s="163"/>
      <c r="R294" s="163"/>
      <c r="S294" s="163"/>
      <c r="T294" s="164"/>
      <c r="AT294" s="158" t="s">
        <v>142</v>
      </c>
      <c r="AU294" s="158" t="s">
        <v>140</v>
      </c>
      <c r="AV294" s="13" t="s">
        <v>140</v>
      </c>
      <c r="AW294" s="13" t="s">
        <v>31</v>
      </c>
      <c r="AX294" s="13" t="s">
        <v>73</v>
      </c>
      <c r="AY294" s="158" t="s">
        <v>132</v>
      </c>
    </row>
    <row r="295" spans="1:65" s="13" customFormat="1">
      <c r="B295" s="156"/>
      <c r="D295" s="157" t="s">
        <v>142</v>
      </c>
      <c r="E295" s="158" t="s">
        <v>1</v>
      </c>
      <c r="F295" s="159" t="s">
        <v>433</v>
      </c>
      <c r="H295" s="160">
        <v>31.386600000000001</v>
      </c>
      <c r="I295" s="161"/>
      <c r="L295" s="156"/>
      <c r="M295" s="162"/>
      <c r="N295" s="163"/>
      <c r="O295" s="163"/>
      <c r="P295" s="163"/>
      <c r="Q295" s="163"/>
      <c r="R295" s="163"/>
      <c r="S295" s="163"/>
      <c r="T295" s="164"/>
      <c r="AT295" s="158" t="s">
        <v>142</v>
      </c>
      <c r="AU295" s="158" t="s">
        <v>140</v>
      </c>
      <c r="AV295" s="13" t="s">
        <v>140</v>
      </c>
      <c r="AW295" s="13" t="s">
        <v>31</v>
      </c>
      <c r="AX295" s="13" t="s">
        <v>73</v>
      </c>
      <c r="AY295" s="158" t="s">
        <v>132</v>
      </c>
    </row>
    <row r="296" spans="1:65" s="14" customFormat="1">
      <c r="B296" s="175"/>
      <c r="D296" s="157" t="s">
        <v>142</v>
      </c>
      <c r="E296" s="176" t="s">
        <v>1</v>
      </c>
      <c r="F296" s="177" t="s">
        <v>156</v>
      </c>
      <c r="H296" s="178">
        <v>99.502200000000002</v>
      </c>
      <c r="I296" s="179"/>
      <c r="L296" s="175"/>
      <c r="M296" s="180"/>
      <c r="N296" s="181"/>
      <c r="O296" s="181"/>
      <c r="P296" s="181"/>
      <c r="Q296" s="181"/>
      <c r="R296" s="181"/>
      <c r="S296" s="181"/>
      <c r="T296" s="182"/>
      <c r="AT296" s="176" t="s">
        <v>142</v>
      </c>
      <c r="AU296" s="176" t="s">
        <v>140</v>
      </c>
      <c r="AV296" s="14" t="s">
        <v>139</v>
      </c>
      <c r="AW296" s="14" t="s">
        <v>31</v>
      </c>
      <c r="AX296" s="14" t="s">
        <v>81</v>
      </c>
      <c r="AY296" s="176" t="s">
        <v>132</v>
      </c>
    </row>
    <row r="297" spans="1:65" s="2" customFormat="1" ht="37.9" customHeight="1">
      <c r="A297" s="33"/>
      <c r="B297" s="141"/>
      <c r="C297" s="142" t="s">
        <v>434</v>
      </c>
      <c r="D297" s="142" t="s">
        <v>135</v>
      </c>
      <c r="E297" s="143" t="s">
        <v>435</v>
      </c>
      <c r="F297" s="144" t="s">
        <v>436</v>
      </c>
      <c r="G297" s="145" t="s">
        <v>152</v>
      </c>
      <c r="H297" s="146">
        <v>10.632</v>
      </c>
      <c r="I297" s="147"/>
      <c r="J297" s="146">
        <f>ROUND(I297*H297,3)</f>
        <v>0</v>
      </c>
      <c r="K297" s="148"/>
      <c r="L297" s="34"/>
      <c r="M297" s="149" t="s">
        <v>1</v>
      </c>
      <c r="N297" s="150" t="s">
        <v>39</v>
      </c>
      <c r="O297" s="59"/>
      <c r="P297" s="151">
        <f>O297*H297</f>
        <v>0</v>
      </c>
      <c r="Q297" s="151">
        <v>1.4149999999999999E-2</v>
      </c>
      <c r="R297" s="151">
        <f>Q297*H297</f>
        <v>0.15044279999999999</v>
      </c>
      <c r="S297" s="151">
        <v>0</v>
      </c>
      <c r="T297" s="15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53" t="s">
        <v>217</v>
      </c>
      <c r="AT297" s="153" t="s">
        <v>135</v>
      </c>
      <c r="AU297" s="153" t="s">
        <v>140</v>
      </c>
      <c r="AY297" s="18" t="s">
        <v>132</v>
      </c>
      <c r="BE297" s="154">
        <f>IF(N297="základná",J297,0)</f>
        <v>0</v>
      </c>
      <c r="BF297" s="154">
        <f>IF(N297="znížená",J297,0)</f>
        <v>0</v>
      </c>
      <c r="BG297" s="154">
        <f>IF(N297="zákl. prenesená",J297,0)</f>
        <v>0</v>
      </c>
      <c r="BH297" s="154">
        <f>IF(N297="zníž. prenesená",J297,0)</f>
        <v>0</v>
      </c>
      <c r="BI297" s="154">
        <f>IF(N297="nulová",J297,0)</f>
        <v>0</v>
      </c>
      <c r="BJ297" s="18" t="s">
        <v>140</v>
      </c>
      <c r="BK297" s="155">
        <f>ROUND(I297*H297,3)</f>
        <v>0</v>
      </c>
      <c r="BL297" s="18" t="s">
        <v>217</v>
      </c>
      <c r="BM297" s="153" t="s">
        <v>437</v>
      </c>
    </row>
    <row r="298" spans="1:65" s="13" customFormat="1">
      <c r="B298" s="156"/>
      <c r="D298" s="157" t="s">
        <v>142</v>
      </c>
      <c r="E298" s="158" t="s">
        <v>1</v>
      </c>
      <c r="F298" s="159" t="s">
        <v>413</v>
      </c>
      <c r="H298" s="160">
        <v>10.63233</v>
      </c>
      <c r="I298" s="161"/>
      <c r="L298" s="156"/>
      <c r="M298" s="162"/>
      <c r="N298" s="163"/>
      <c r="O298" s="163"/>
      <c r="P298" s="163"/>
      <c r="Q298" s="163"/>
      <c r="R298" s="163"/>
      <c r="S298" s="163"/>
      <c r="T298" s="164"/>
      <c r="AT298" s="158" t="s">
        <v>142</v>
      </c>
      <c r="AU298" s="158" t="s">
        <v>140</v>
      </c>
      <c r="AV298" s="13" t="s">
        <v>140</v>
      </c>
      <c r="AW298" s="13" t="s">
        <v>31</v>
      </c>
      <c r="AX298" s="13" t="s">
        <v>81</v>
      </c>
      <c r="AY298" s="158" t="s">
        <v>132</v>
      </c>
    </row>
    <row r="299" spans="1:65" s="2" customFormat="1" ht="24.2" customHeight="1">
      <c r="A299" s="33"/>
      <c r="B299" s="141"/>
      <c r="C299" s="142" t="s">
        <v>438</v>
      </c>
      <c r="D299" s="142" t="s">
        <v>135</v>
      </c>
      <c r="E299" s="143" t="s">
        <v>439</v>
      </c>
      <c r="F299" s="144" t="s">
        <v>440</v>
      </c>
      <c r="G299" s="145" t="s">
        <v>152</v>
      </c>
      <c r="H299" s="146">
        <v>82.402000000000001</v>
      </c>
      <c r="I299" s="147"/>
      <c r="J299" s="146">
        <f>ROUND(I299*H299,3)</f>
        <v>0</v>
      </c>
      <c r="K299" s="148"/>
      <c r="L299" s="34"/>
      <c r="M299" s="149" t="s">
        <v>1</v>
      </c>
      <c r="N299" s="150" t="s">
        <v>39</v>
      </c>
      <c r="O299" s="59"/>
      <c r="P299" s="151">
        <f>O299*H299</f>
        <v>0</v>
      </c>
      <c r="Q299" s="151">
        <v>0</v>
      </c>
      <c r="R299" s="151">
        <f>Q299*H299</f>
        <v>0</v>
      </c>
      <c r="S299" s="151">
        <v>7.4700000000000003E-2</v>
      </c>
      <c r="T299" s="152">
        <f>S299*H299</f>
        <v>6.1554294000000001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53" t="s">
        <v>217</v>
      </c>
      <c r="AT299" s="153" t="s">
        <v>135</v>
      </c>
      <c r="AU299" s="153" t="s">
        <v>140</v>
      </c>
      <c r="AY299" s="18" t="s">
        <v>132</v>
      </c>
      <c r="BE299" s="154">
        <f>IF(N299="základná",J299,0)</f>
        <v>0</v>
      </c>
      <c r="BF299" s="154">
        <f>IF(N299="znížená",J299,0)</f>
        <v>0</v>
      </c>
      <c r="BG299" s="154">
        <f>IF(N299="zákl. prenesená",J299,0)</f>
        <v>0</v>
      </c>
      <c r="BH299" s="154">
        <f>IF(N299="zníž. prenesená",J299,0)</f>
        <v>0</v>
      </c>
      <c r="BI299" s="154">
        <f>IF(N299="nulová",J299,0)</f>
        <v>0</v>
      </c>
      <c r="BJ299" s="18" t="s">
        <v>140</v>
      </c>
      <c r="BK299" s="155">
        <f>ROUND(I299*H299,3)</f>
        <v>0</v>
      </c>
      <c r="BL299" s="18" t="s">
        <v>217</v>
      </c>
      <c r="BM299" s="153" t="s">
        <v>441</v>
      </c>
    </row>
    <row r="300" spans="1:65" s="13" customFormat="1" ht="33.75">
      <c r="B300" s="156"/>
      <c r="D300" s="157" t="s">
        <v>142</v>
      </c>
      <c r="E300" s="158" t="s">
        <v>1</v>
      </c>
      <c r="F300" s="159" t="s">
        <v>442</v>
      </c>
      <c r="H300" s="160">
        <v>82.401750000000007</v>
      </c>
      <c r="I300" s="161"/>
      <c r="L300" s="156"/>
      <c r="M300" s="162"/>
      <c r="N300" s="163"/>
      <c r="O300" s="163"/>
      <c r="P300" s="163"/>
      <c r="Q300" s="163"/>
      <c r="R300" s="163"/>
      <c r="S300" s="163"/>
      <c r="T300" s="164"/>
      <c r="AT300" s="158" t="s">
        <v>142</v>
      </c>
      <c r="AU300" s="158" t="s">
        <v>140</v>
      </c>
      <c r="AV300" s="13" t="s">
        <v>140</v>
      </c>
      <c r="AW300" s="13" t="s">
        <v>31</v>
      </c>
      <c r="AX300" s="13" t="s">
        <v>81</v>
      </c>
      <c r="AY300" s="158" t="s">
        <v>132</v>
      </c>
    </row>
    <row r="301" spans="1:65" s="2" customFormat="1" ht="24.2" customHeight="1">
      <c r="A301" s="33"/>
      <c r="B301" s="141"/>
      <c r="C301" s="142" t="s">
        <v>443</v>
      </c>
      <c r="D301" s="142" t="s">
        <v>135</v>
      </c>
      <c r="E301" s="143" t="s">
        <v>444</v>
      </c>
      <c r="F301" s="144" t="s">
        <v>445</v>
      </c>
      <c r="G301" s="145" t="s">
        <v>152</v>
      </c>
      <c r="H301" s="146">
        <v>20.67</v>
      </c>
      <c r="I301" s="147"/>
      <c r="J301" s="146">
        <f>ROUND(I301*H301,3)</f>
        <v>0</v>
      </c>
      <c r="K301" s="148"/>
      <c r="L301" s="34"/>
      <c r="M301" s="149" t="s">
        <v>1</v>
      </c>
      <c r="N301" s="150" t="s">
        <v>39</v>
      </c>
      <c r="O301" s="59"/>
      <c r="P301" s="151">
        <f>O301*H301</f>
        <v>0</v>
      </c>
      <c r="Q301" s="151">
        <v>1.184E-2</v>
      </c>
      <c r="R301" s="151">
        <f>Q301*H301</f>
        <v>0.24473280000000003</v>
      </c>
      <c r="S301" s="151">
        <v>0</v>
      </c>
      <c r="T301" s="15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53" t="s">
        <v>217</v>
      </c>
      <c r="AT301" s="153" t="s">
        <v>135</v>
      </c>
      <c r="AU301" s="153" t="s">
        <v>140</v>
      </c>
      <c r="AY301" s="18" t="s">
        <v>132</v>
      </c>
      <c r="BE301" s="154">
        <f>IF(N301="základná",J301,0)</f>
        <v>0</v>
      </c>
      <c r="BF301" s="154">
        <f>IF(N301="znížená",J301,0)</f>
        <v>0</v>
      </c>
      <c r="BG301" s="154">
        <f>IF(N301="zákl. prenesená",J301,0)</f>
        <v>0</v>
      </c>
      <c r="BH301" s="154">
        <f>IF(N301="zníž. prenesená",J301,0)</f>
        <v>0</v>
      </c>
      <c r="BI301" s="154">
        <f>IF(N301="nulová",J301,0)</f>
        <v>0</v>
      </c>
      <c r="BJ301" s="18" t="s">
        <v>140</v>
      </c>
      <c r="BK301" s="155">
        <f>ROUND(I301*H301,3)</f>
        <v>0</v>
      </c>
      <c r="BL301" s="18" t="s">
        <v>217</v>
      </c>
      <c r="BM301" s="153" t="s">
        <v>446</v>
      </c>
    </row>
    <row r="302" spans="1:65" s="13" customFormat="1">
      <c r="B302" s="156"/>
      <c r="D302" s="157" t="s">
        <v>142</v>
      </c>
      <c r="E302" s="158" t="s">
        <v>1</v>
      </c>
      <c r="F302" s="159" t="s">
        <v>415</v>
      </c>
      <c r="H302" s="160">
        <v>10.6</v>
      </c>
      <c r="I302" s="161"/>
      <c r="L302" s="156"/>
      <c r="M302" s="162"/>
      <c r="N302" s="163"/>
      <c r="O302" s="163"/>
      <c r="P302" s="163"/>
      <c r="Q302" s="163"/>
      <c r="R302" s="163"/>
      <c r="S302" s="163"/>
      <c r="T302" s="164"/>
      <c r="AT302" s="158" t="s">
        <v>142</v>
      </c>
      <c r="AU302" s="158" t="s">
        <v>140</v>
      </c>
      <c r="AV302" s="13" t="s">
        <v>140</v>
      </c>
      <c r="AW302" s="13" t="s">
        <v>31</v>
      </c>
      <c r="AX302" s="13" t="s">
        <v>73</v>
      </c>
      <c r="AY302" s="158" t="s">
        <v>132</v>
      </c>
    </row>
    <row r="303" spans="1:65" s="13" customFormat="1">
      <c r="B303" s="156"/>
      <c r="D303" s="157" t="s">
        <v>142</v>
      </c>
      <c r="E303" s="158" t="s">
        <v>1</v>
      </c>
      <c r="F303" s="159" t="s">
        <v>447</v>
      </c>
      <c r="H303" s="160">
        <v>5.36</v>
      </c>
      <c r="I303" s="161"/>
      <c r="L303" s="156"/>
      <c r="M303" s="162"/>
      <c r="N303" s="163"/>
      <c r="O303" s="163"/>
      <c r="P303" s="163"/>
      <c r="Q303" s="163"/>
      <c r="R303" s="163"/>
      <c r="S303" s="163"/>
      <c r="T303" s="164"/>
      <c r="AT303" s="158" t="s">
        <v>142</v>
      </c>
      <c r="AU303" s="158" t="s">
        <v>140</v>
      </c>
      <c r="AV303" s="13" t="s">
        <v>140</v>
      </c>
      <c r="AW303" s="13" t="s">
        <v>31</v>
      </c>
      <c r="AX303" s="13" t="s">
        <v>73</v>
      </c>
      <c r="AY303" s="158" t="s">
        <v>132</v>
      </c>
    </row>
    <row r="304" spans="1:65" s="13" customFormat="1">
      <c r="B304" s="156"/>
      <c r="D304" s="157" t="s">
        <v>142</v>
      </c>
      <c r="E304" s="158" t="s">
        <v>1</v>
      </c>
      <c r="F304" s="159" t="s">
        <v>448</v>
      </c>
      <c r="H304" s="160">
        <v>4.71</v>
      </c>
      <c r="I304" s="161"/>
      <c r="L304" s="156"/>
      <c r="M304" s="162"/>
      <c r="N304" s="163"/>
      <c r="O304" s="163"/>
      <c r="P304" s="163"/>
      <c r="Q304" s="163"/>
      <c r="R304" s="163"/>
      <c r="S304" s="163"/>
      <c r="T304" s="164"/>
      <c r="AT304" s="158" t="s">
        <v>142</v>
      </c>
      <c r="AU304" s="158" t="s">
        <v>140</v>
      </c>
      <c r="AV304" s="13" t="s">
        <v>140</v>
      </c>
      <c r="AW304" s="13" t="s">
        <v>31</v>
      </c>
      <c r="AX304" s="13" t="s">
        <v>73</v>
      </c>
      <c r="AY304" s="158" t="s">
        <v>132</v>
      </c>
    </row>
    <row r="305" spans="1:65" s="14" customFormat="1">
      <c r="B305" s="175"/>
      <c r="D305" s="157" t="s">
        <v>142</v>
      </c>
      <c r="E305" s="176" t="s">
        <v>1</v>
      </c>
      <c r="F305" s="177" t="s">
        <v>156</v>
      </c>
      <c r="H305" s="178">
        <v>20.67</v>
      </c>
      <c r="I305" s="179"/>
      <c r="L305" s="175"/>
      <c r="M305" s="180"/>
      <c r="N305" s="181"/>
      <c r="O305" s="181"/>
      <c r="P305" s="181"/>
      <c r="Q305" s="181"/>
      <c r="R305" s="181"/>
      <c r="S305" s="181"/>
      <c r="T305" s="182"/>
      <c r="AT305" s="176" t="s">
        <v>142</v>
      </c>
      <c r="AU305" s="176" t="s">
        <v>140</v>
      </c>
      <c r="AV305" s="14" t="s">
        <v>139</v>
      </c>
      <c r="AW305" s="14" t="s">
        <v>31</v>
      </c>
      <c r="AX305" s="14" t="s">
        <v>81</v>
      </c>
      <c r="AY305" s="176" t="s">
        <v>132</v>
      </c>
    </row>
    <row r="306" spans="1:65" s="2" customFormat="1" ht="24.2" customHeight="1">
      <c r="A306" s="33"/>
      <c r="B306" s="141"/>
      <c r="C306" s="142" t="s">
        <v>449</v>
      </c>
      <c r="D306" s="142" t="s">
        <v>135</v>
      </c>
      <c r="E306" s="143" t="s">
        <v>450</v>
      </c>
      <c r="F306" s="144" t="s">
        <v>451</v>
      </c>
      <c r="G306" s="145" t="s">
        <v>152</v>
      </c>
      <c r="H306" s="146">
        <v>19.940000000000001</v>
      </c>
      <c r="I306" s="147"/>
      <c r="J306" s="146">
        <f>ROUND(I306*H306,3)</f>
        <v>0</v>
      </c>
      <c r="K306" s="148"/>
      <c r="L306" s="34"/>
      <c r="M306" s="149" t="s">
        <v>1</v>
      </c>
      <c r="N306" s="150" t="s">
        <v>39</v>
      </c>
      <c r="O306" s="59"/>
      <c r="P306" s="151">
        <f>O306*H306</f>
        <v>0</v>
      </c>
      <c r="Q306" s="151">
        <v>1.2149999999999999E-2</v>
      </c>
      <c r="R306" s="151">
        <f>Q306*H306</f>
        <v>0.24227100000000001</v>
      </c>
      <c r="S306" s="151">
        <v>0</v>
      </c>
      <c r="T306" s="15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3" t="s">
        <v>217</v>
      </c>
      <c r="AT306" s="153" t="s">
        <v>135</v>
      </c>
      <c r="AU306" s="153" t="s">
        <v>140</v>
      </c>
      <c r="AY306" s="18" t="s">
        <v>132</v>
      </c>
      <c r="BE306" s="154">
        <f>IF(N306="základná",J306,0)</f>
        <v>0</v>
      </c>
      <c r="BF306" s="154">
        <f>IF(N306="znížená",J306,0)</f>
        <v>0</v>
      </c>
      <c r="BG306" s="154">
        <f>IF(N306="zákl. prenesená",J306,0)</f>
        <v>0</v>
      </c>
      <c r="BH306" s="154">
        <f>IF(N306="zníž. prenesená",J306,0)</f>
        <v>0</v>
      </c>
      <c r="BI306" s="154">
        <f>IF(N306="nulová",J306,0)</f>
        <v>0</v>
      </c>
      <c r="BJ306" s="18" t="s">
        <v>140</v>
      </c>
      <c r="BK306" s="155">
        <f>ROUND(I306*H306,3)</f>
        <v>0</v>
      </c>
      <c r="BL306" s="18" t="s">
        <v>217</v>
      </c>
      <c r="BM306" s="153" t="s">
        <v>452</v>
      </c>
    </row>
    <row r="307" spans="1:65" s="13" customFormat="1">
      <c r="B307" s="156"/>
      <c r="D307" s="157" t="s">
        <v>142</v>
      </c>
      <c r="E307" s="158" t="s">
        <v>1</v>
      </c>
      <c r="F307" s="159" t="s">
        <v>416</v>
      </c>
      <c r="H307" s="160">
        <v>3.72</v>
      </c>
      <c r="I307" s="161"/>
      <c r="L307" s="156"/>
      <c r="M307" s="162"/>
      <c r="N307" s="163"/>
      <c r="O307" s="163"/>
      <c r="P307" s="163"/>
      <c r="Q307" s="163"/>
      <c r="R307" s="163"/>
      <c r="S307" s="163"/>
      <c r="T307" s="164"/>
      <c r="AT307" s="158" t="s">
        <v>142</v>
      </c>
      <c r="AU307" s="158" t="s">
        <v>140</v>
      </c>
      <c r="AV307" s="13" t="s">
        <v>140</v>
      </c>
      <c r="AW307" s="13" t="s">
        <v>31</v>
      </c>
      <c r="AX307" s="13" t="s">
        <v>73</v>
      </c>
      <c r="AY307" s="158" t="s">
        <v>132</v>
      </c>
    </row>
    <row r="308" spans="1:65" s="13" customFormat="1">
      <c r="B308" s="156"/>
      <c r="D308" s="157" t="s">
        <v>142</v>
      </c>
      <c r="E308" s="158" t="s">
        <v>1</v>
      </c>
      <c r="F308" s="159" t="s">
        <v>417</v>
      </c>
      <c r="H308" s="160">
        <v>3.5</v>
      </c>
      <c r="I308" s="161"/>
      <c r="L308" s="156"/>
      <c r="M308" s="162"/>
      <c r="N308" s="163"/>
      <c r="O308" s="163"/>
      <c r="P308" s="163"/>
      <c r="Q308" s="163"/>
      <c r="R308" s="163"/>
      <c r="S308" s="163"/>
      <c r="T308" s="164"/>
      <c r="AT308" s="158" t="s">
        <v>142</v>
      </c>
      <c r="AU308" s="158" t="s">
        <v>140</v>
      </c>
      <c r="AV308" s="13" t="s">
        <v>140</v>
      </c>
      <c r="AW308" s="13" t="s">
        <v>31</v>
      </c>
      <c r="AX308" s="13" t="s">
        <v>73</v>
      </c>
      <c r="AY308" s="158" t="s">
        <v>132</v>
      </c>
    </row>
    <row r="309" spans="1:65" s="13" customFormat="1">
      <c r="B309" s="156"/>
      <c r="D309" s="157" t="s">
        <v>142</v>
      </c>
      <c r="E309" s="158" t="s">
        <v>1</v>
      </c>
      <c r="F309" s="159" t="s">
        <v>418</v>
      </c>
      <c r="H309" s="160">
        <v>3.76</v>
      </c>
      <c r="I309" s="161"/>
      <c r="L309" s="156"/>
      <c r="M309" s="162"/>
      <c r="N309" s="163"/>
      <c r="O309" s="163"/>
      <c r="P309" s="163"/>
      <c r="Q309" s="163"/>
      <c r="R309" s="163"/>
      <c r="S309" s="163"/>
      <c r="T309" s="164"/>
      <c r="AT309" s="158" t="s">
        <v>142</v>
      </c>
      <c r="AU309" s="158" t="s">
        <v>140</v>
      </c>
      <c r="AV309" s="13" t="s">
        <v>140</v>
      </c>
      <c r="AW309" s="13" t="s">
        <v>31</v>
      </c>
      <c r="AX309" s="13" t="s">
        <v>73</v>
      </c>
      <c r="AY309" s="158" t="s">
        <v>132</v>
      </c>
    </row>
    <row r="310" spans="1:65" s="13" customFormat="1">
      <c r="B310" s="156"/>
      <c r="D310" s="157" t="s">
        <v>142</v>
      </c>
      <c r="E310" s="158" t="s">
        <v>1</v>
      </c>
      <c r="F310" s="159" t="s">
        <v>419</v>
      </c>
      <c r="H310" s="160">
        <v>3.6</v>
      </c>
      <c r="I310" s="161"/>
      <c r="L310" s="156"/>
      <c r="M310" s="162"/>
      <c r="N310" s="163"/>
      <c r="O310" s="163"/>
      <c r="P310" s="163"/>
      <c r="Q310" s="163"/>
      <c r="R310" s="163"/>
      <c r="S310" s="163"/>
      <c r="T310" s="164"/>
      <c r="AT310" s="158" t="s">
        <v>142</v>
      </c>
      <c r="AU310" s="158" t="s">
        <v>140</v>
      </c>
      <c r="AV310" s="13" t="s">
        <v>140</v>
      </c>
      <c r="AW310" s="13" t="s">
        <v>31</v>
      </c>
      <c r="AX310" s="13" t="s">
        <v>73</v>
      </c>
      <c r="AY310" s="158" t="s">
        <v>132</v>
      </c>
    </row>
    <row r="311" spans="1:65" s="13" customFormat="1">
      <c r="B311" s="156"/>
      <c r="D311" s="157" t="s">
        <v>142</v>
      </c>
      <c r="E311" s="158" t="s">
        <v>1</v>
      </c>
      <c r="F311" s="159" t="s">
        <v>420</v>
      </c>
      <c r="H311" s="160">
        <v>3.9</v>
      </c>
      <c r="I311" s="161"/>
      <c r="L311" s="156"/>
      <c r="M311" s="162"/>
      <c r="N311" s="163"/>
      <c r="O311" s="163"/>
      <c r="P311" s="163"/>
      <c r="Q311" s="163"/>
      <c r="R311" s="163"/>
      <c r="S311" s="163"/>
      <c r="T311" s="164"/>
      <c r="AT311" s="158" t="s">
        <v>142</v>
      </c>
      <c r="AU311" s="158" t="s">
        <v>140</v>
      </c>
      <c r="AV311" s="13" t="s">
        <v>140</v>
      </c>
      <c r="AW311" s="13" t="s">
        <v>31</v>
      </c>
      <c r="AX311" s="13" t="s">
        <v>73</v>
      </c>
      <c r="AY311" s="158" t="s">
        <v>132</v>
      </c>
    </row>
    <row r="312" spans="1:65" s="13" customFormat="1">
      <c r="B312" s="156"/>
      <c r="D312" s="157" t="s">
        <v>142</v>
      </c>
      <c r="E312" s="158" t="s">
        <v>1</v>
      </c>
      <c r="F312" s="159" t="s">
        <v>421</v>
      </c>
      <c r="H312" s="160">
        <v>1.46</v>
      </c>
      <c r="I312" s="161"/>
      <c r="L312" s="156"/>
      <c r="M312" s="162"/>
      <c r="N312" s="163"/>
      <c r="O312" s="163"/>
      <c r="P312" s="163"/>
      <c r="Q312" s="163"/>
      <c r="R312" s="163"/>
      <c r="S312" s="163"/>
      <c r="T312" s="164"/>
      <c r="AT312" s="158" t="s">
        <v>142</v>
      </c>
      <c r="AU312" s="158" t="s">
        <v>140</v>
      </c>
      <c r="AV312" s="13" t="s">
        <v>140</v>
      </c>
      <c r="AW312" s="13" t="s">
        <v>31</v>
      </c>
      <c r="AX312" s="13" t="s">
        <v>73</v>
      </c>
      <c r="AY312" s="158" t="s">
        <v>132</v>
      </c>
    </row>
    <row r="313" spans="1:65" s="14" customFormat="1">
      <c r="B313" s="175"/>
      <c r="D313" s="157" t="s">
        <v>142</v>
      </c>
      <c r="E313" s="176" t="s">
        <v>1</v>
      </c>
      <c r="F313" s="177" t="s">
        <v>156</v>
      </c>
      <c r="H313" s="178">
        <v>19.940000000000001</v>
      </c>
      <c r="I313" s="179"/>
      <c r="L313" s="175"/>
      <c r="M313" s="180"/>
      <c r="N313" s="181"/>
      <c r="O313" s="181"/>
      <c r="P313" s="181"/>
      <c r="Q313" s="181"/>
      <c r="R313" s="181"/>
      <c r="S313" s="181"/>
      <c r="T313" s="182"/>
      <c r="AT313" s="176" t="s">
        <v>142</v>
      </c>
      <c r="AU313" s="176" t="s">
        <v>140</v>
      </c>
      <c r="AV313" s="14" t="s">
        <v>139</v>
      </c>
      <c r="AW313" s="14" t="s">
        <v>31</v>
      </c>
      <c r="AX313" s="14" t="s">
        <v>81</v>
      </c>
      <c r="AY313" s="176" t="s">
        <v>132</v>
      </c>
    </row>
    <row r="314" spans="1:65" s="2" customFormat="1" ht="24.2" customHeight="1">
      <c r="A314" s="33"/>
      <c r="B314" s="141"/>
      <c r="C314" s="142" t="s">
        <v>453</v>
      </c>
      <c r="D314" s="142" t="s">
        <v>135</v>
      </c>
      <c r="E314" s="143" t="s">
        <v>454</v>
      </c>
      <c r="F314" s="144" t="s">
        <v>455</v>
      </c>
      <c r="G314" s="145" t="s">
        <v>152</v>
      </c>
      <c r="H314" s="146">
        <v>42.914000000000001</v>
      </c>
      <c r="I314" s="147"/>
      <c r="J314" s="146">
        <f>ROUND(I314*H314,3)</f>
        <v>0</v>
      </c>
      <c r="K314" s="148"/>
      <c r="L314" s="34"/>
      <c r="M314" s="149" t="s">
        <v>1</v>
      </c>
      <c r="N314" s="150" t="s">
        <v>39</v>
      </c>
      <c r="O314" s="59"/>
      <c r="P314" s="151">
        <f>O314*H314</f>
        <v>0</v>
      </c>
      <c r="Q314" s="151">
        <v>1.1599999999999999E-2</v>
      </c>
      <c r="R314" s="151">
        <f>Q314*H314</f>
        <v>0.49780239999999998</v>
      </c>
      <c r="S314" s="151">
        <v>0</v>
      </c>
      <c r="T314" s="15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53" t="s">
        <v>217</v>
      </c>
      <c r="AT314" s="153" t="s">
        <v>135</v>
      </c>
      <c r="AU314" s="153" t="s">
        <v>140</v>
      </c>
      <c r="AY314" s="18" t="s">
        <v>132</v>
      </c>
      <c r="BE314" s="154">
        <f>IF(N314="základná",J314,0)</f>
        <v>0</v>
      </c>
      <c r="BF314" s="154">
        <f>IF(N314="znížená",J314,0)</f>
        <v>0</v>
      </c>
      <c r="BG314" s="154">
        <f>IF(N314="zákl. prenesená",J314,0)</f>
        <v>0</v>
      </c>
      <c r="BH314" s="154">
        <f>IF(N314="zníž. prenesená",J314,0)</f>
        <v>0</v>
      </c>
      <c r="BI314" s="154">
        <f>IF(N314="nulová",J314,0)</f>
        <v>0</v>
      </c>
      <c r="BJ314" s="18" t="s">
        <v>140</v>
      </c>
      <c r="BK314" s="155">
        <f>ROUND(I314*H314,3)</f>
        <v>0</v>
      </c>
      <c r="BL314" s="18" t="s">
        <v>217</v>
      </c>
      <c r="BM314" s="153" t="s">
        <v>456</v>
      </c>
    </row>
    <row r="315" spans="1:65" s="13" customFormat="1">
      <c r="B315" s="156"/>
      <c r="D315" s="157" t="s">
        <v>142</v>
      </c>
      <c r="E315" s="158" t="s">
        <v>1</v>
      </c>
      <c r="F315" s="159" t="s">
        <v>457</v>
      </c>
      <c r="H315" s="160">
        <v>32.801600000000001</v>
      </c>
      <c r="I315" s="161"/>
      <c r="L315" s="156"/>
      <c r="M315" s="162"/>
      <c r="N315" s="163"/>
      <c r="O315" s="163"/>
      <c r="P315" s="163"/>
      <c r="Q315" s="163"/>
      <c r="R315" s="163"/>
      <c r="S315" s="163"/>
      <c r="T315" s="164"/>
      <c r="AT315" s="158" t="s">
        <v>142</v>
      </c>
      <c r="AU315" s="158" t="s">
        <v>140</v>
      </c>
      <c r="AV315" s="13" t="s">
        <v>140</v>
      </c>
      <c r="AW315" s="13" t="s">
        <v>31</v>
      </c>
      <c r="AX315" s="13" t="s">
        <v>73</v>
      </c>
      <c r="AY315" s="158" t="s">
        <v>132</v>
      </c>
    </row>
    <row r="316" spans="1:65" s="13" customFormat="1">
      <c r="B316" s="156"/>
      <c r="D316" s="157" t="s">
        <v>142</v>
      </c>
      <c r="E316" s="158" t="s">
        <v>1</v>
      </c>
      <c r="F316" s="159" t="s">
        <v>458</v>
      </c>
      <c r="H316" s="160">
        <v>10.11242</v>
      </c>
      <c r="I316" s="161"/>
      <c r="L316" s="156"/>
      <c r="M316" s="162"/>
      <c r="N316" s="163"/>
      <c r="O316" s="163"/>
      <c r="P316" s="163"/>
      <c r="Q316" s="163"/>
      <c r="R316" s="163"/>
      <c r="S316" s="163"/>
      <c r="T316" s="164"/>
      <c r="AT316" s="158" t="s">
        <v>142</v>
      </c>
      <c r="AU316" s="158" t="s">
        <v>140</v>
      </c>
      <c r="AV316" s="13" t="s">
        <v>140</v>
      </c>
      <c r="AW316" s="13" t="s">
        <v>31</v>
      </c>
      <c r="AX316" s="13" t="s">
        <v>73</v>
      </c>
      <c r="AY316" s="158" t="s">
        <v>132</v>
      </c>
    </row>
    <row r="317" spans="1:65" s="14" customFormat="1">
      <c r="B317" s="175"/>
      <c r="D317" s="157" t="s">
        <v>142</v>
      </c>
      <c r="E317" s="176" t="s">
        <v>1</v>
      </c>
      <c r="F317" s="177" t="s">
        <v>156</v>
      </c>
      <c r="H317" s="178">
        <v>42.914020000000001</v>
      </c>
      <c r="I317" s="179"/>
      <c r="L317" s="175"/>
      <c r="M317" s="180"/>
      <c r="N317" s="181"/>
      <c r="O317" s="181"/>
      <c r="P317" s="181"/>
      <c r="Q317" s="181"/>
      <c r="R317" s="181"/>
      <c r="S317" s="181"/>
      <c r="T317" s="182"/>
      <c r="AT317" s="176" t="s">
        <v>142</v>
      </c>
      <c r="AU317" s="176" t="s">
        <v>140</v>
      </c>
      <c r="AV317" s="14" t="s">
        <v>139</v>
      </c>
      <c r="AW317" s="14" t="s">
        <v>31</v>
      </c>
      <c r="AX317" s="14" t="s">
        <v>81</v>
      </c>
      <c r="AY317" s="176" t="s">
        <v>132</v>
      </c>
    </row>
    <row r="318" spans="1:65" s="2" customFormat="1" ht="37.9" customHeight="1">
      <c r="A318" s="33"/>
      <c r="B318" s="141"/>
      <c r="C318" s="142" t="s">
        <v>459</v>
      </c>
      <c r="D318" s="142" t="s">
        <v>135</v>
      </c>
      <c r="E318" s="143" t="s">
        <v>460</v>
      </c>
      <c r="F318" s="144" t="s">
        <v>461</v>
      </c>
      <c r="G318" s="145" t="s">
        <v>152</v>
      </c>
      <c r="H318" s="146">
        <v>147.72399999999999</v>
      </c>
      <c r="I318" s="147"/>
      <c r="J318" s="146">
        <f>ROUND(I318*H318,3)</f>
        <v>0</v>
      </c>
      <c r="K318" s="148"/>
      <c r="L318" s="34"/>
      <c r="M318" s="149" t="s">
        <v>1</v>
      </c>
      <c r="N318" s="150" t="s">
        <v>39</v>
      </c>
      <c r="O318" s="59"/>
      <c r="P318" s="151">
        <f>O318*H318</f>
        <v>0</v>
      </c>
      <c r="Q318" s="151">
        <v>0</v>
      </c>
      <c r="R318" s="151">
        <f>Q318*H318</f>
        <v>0</v>
      </c>
      <c r="S318" s="151">
        <v>2.964E-2</v>
      </c>
      <c r="T318" s="152">
        <f>S318*H318</f>
        <v>4.3785393599999995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53" t="s">
        <v>217</v>
      </c>
      <c r="AT318" s="153" t="s">
        <v>135</v>
      </c>
      <c r="AU318" s="153" t="s">
        <v>140</v>
      </c>
      <c r="AY318" s="18" t="s">
        <v>132</v>
      </c>
      <c r="BE318" s="154">
        <f>IF(N318="základná",J318,0)</f>
        <v>0</v>
      </c>
      <c r="BF318" s="154">
        <f>IF(N318="znížená",J318,0)</f>
        <v>0</v>
      </c>
      <c r="BG318" s="154">
        <f>IF(N318="zákl. prenesená",J318,0)</f>
        <v>0</v>
      </c>
      <c r="BH318" s="154">
        <f>IF(N318="zníž. prenesená",J318,0)</f>
        <v>0</v>
      </c>
      <c r="BI318" s="154">
        <f>IF(N318="nulová",J318,0)</f>
        <v>0</v>
      </c>
      <c r="BJ318" s="18" t="s">
        <v>140</v>
      </c>
      <c r="BK318" s="155">
        <f>ROUND(I318*H318,3)</f>
        <v>0</v>
      </c>
      <c r="BL318" s="18" t="s">
        <v>217</v>
      </c>
      <c r="BM318" s="153" t="s">
        <v>462</v>
      </c>
    </row>
    <row r="319" spans="1:65" s="13" customFormat="1">
      <c r="B319" s="156"/>
      <c r="D319" s="157" t="s">
        <v>142</v>
      </c>
      <c r="E319" s="158" t="s">
        <v>1</v>
      </c>
      <c r="F319" s="159" t="s">
        <v>370</v>
      </c>
      <c r="H319" s="160">
        <v>147.72427999999999</v>
      </c>
      <c r="I319" s="161"/>
      <c r="L319" s="156"/>
      <c r="M319" s="162"/>
      <c r="N319" s="163"/>
      <c r="O319" s="163"/>
      <c r="P319" s="163"/>
      <c r="Q319" s="163"/>
      <c r="R319" s="163"/>
      <c r="S319" s="163"/>
      <c r="T319" s="164"/>
      <c r="AT319" s="158" t="s">
        <v>142</v>
      </c>
      <c r="AU319" s="158" t="s">
        <v>140</v>
      </c>
      <c r="AV319" s="13" t="s">
        <v>140</v>
      </c>
      <c r="AW319" s="13" t="s">
        <v>31</v>
      </c>
      <c r="AX319" s="13" t="s">
        <v>81</v>
      </c>
      <c r="AY319" s="158" t="s">
        <v>132</v>
      </c>
    </row>
    <row r="320" spans="1:65" s="2" customFormat="1" ht="24.2" customHeight="1">
      <c r="A320" s="33"/>
      <c r="B320" s="141"/>
      <c r="C320" s="142" t="s">
        <v>463</v>
      </c>
      <c r="D320" s="142" t="s">
        <v>135</v>
      </c>
      <c r="E320" s="143" t="s">
        <v>464</v>
      </c>
      <c r="F320" s="144" t="s">
        <v>465</v>
      </c>
      <c r="G320" s="145" t="s">
        <v>152</v>
      </c>
      <c r="H320" s="146">
        <v>170.28399999999999</v>
      </c>
      <c r="I320" s="147"/>
      <c r="J320" s="146">
        <f>ROUND(I320*H320,3)</f>
        <v>0</v>
      </c>
      <c r="K320" s="148"/>
      <c r="L320" s="34"/>
      <c r="M320" s="149" t="s">
        <v>1</v>
      </c>
      <c r="N320" s="150" t="s">
        <v>39</v>
      </c>
      <c r="O320" s="59"/>
      <c r="P320" s="151">
        <f>O320*H320</f>
        <v>0</v>
      </c>
      <c r="Q320" s="151">
        <v>1.3849999999999999E-2</v>
      </c>
      <c r="R320" s="151">
        <f>Q320*H320</f>
        <v>2.3584334</v>
      </c>
      <c r="S320" s="151">
        <v>0</v>
      </c>
      <c r="T320" s="15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53" t="s">
        <v>217</v>
      </c>
      <c r="AT320" s="153" t="s">
        <v>135</v>
      </c>
      <c r="AU320" s="153" t="s">
        <v>140</v>
      </c>
      <c r="AY320" s="18" t="s">
        <v>132</v>
      </c>
      <c r="BE320" s="154">
        <f>IF(N320="základná",J320,0)</f>
        <v>0</v>
      </c>
      <c r="BF320" s="154">
        <f>IF(N320="znížená",J320,0)</f>
        <v>0</v>
      </c>
      <c r="BG320" s="154">
        <f>IF(N320="zákl. prenesená",J320,0)</f>
        <v>0</v>
      </c>
      <c r="BH320" s="154">
        <f>IF(N320="zníž. prenesená",J320,0)</f>
        <v>0</v>
      </c>
      <c r="BI320" s="154">
        <f>IF(N320="nulová",J320,0)</f>
        <v>0</v>
      </c>
      <c r="BJ320" s="18" t="s">
        <v>140</v>
      </c>
      <c r="BK320" s="155">
        <f>ROUND(I320*H320,3)</f>
        <v>0</v>
      </c>
      <c r="BL320" s="18" t="s">
        <v>217</v>
      </c>
      <c r="BM320" s="153" t="s">
        <v>466</v>
      </c>
    </row>
    <row r="321" spans="1:65" s="13" customFormat="1" ht="45">
      <c r="B321" s="156"/>
      <c r="D321" s="157" t="s">
        <v>142</v>
      </c>
      <c r="E321" s="158" t="s">
        <v>1</v>
      </c>
      <c r="F321" s="159" t="s">
        <v>425</v>
      </c>
      <c r="H321" s="160">
        <v>79.38015</v>
      </c>
      <c r="I321" s="161"/>
      <c r="L321" s="156"/>
      <c r="M321" s="162"/>
      <c r="N321" s="163"/>
      <c r="O321" s="163"/>
      <c r="P321" s="163"/>
      <c r="Q321" s="163"/>
      <c r="R321" s="163"/>
      <c r="S321" s="163"/>
      <c r="T321" s="164"/>
      <c r="AT321" s="158" t="s">
        <v>142</v>
      </c>
      <c r="AU321" s="158" t="s">
        <v>140</v>
      </c>
      <c r="AV321" s="13" t="s">
        <v>140</v>
      </c>
      <c r="AW321" s="13" t="s">
        <v>31</v>
      </c>
      <c r="AX321" s="13" t="s">
        <v>73</v>
      </c>
      <c r="AY321" s="158" t="s">
        <v>132</v>
      </c>
    </row>
    <row r="322" spans="1:65" s="13" customFormat="1" ht="22.5">
      <c r="B322" s="156"/>
      <c r="D322" s="157" t="s">
        <v>142</v>
      </c>
      <c r="E322" s="158" t="s">
        <v>1</v>
      </c>
      <c r="F322" s="159" t="s">
        <v>426</v>
      </c>
      <c r="H322" s="160">
        <v>90.903499999999994</v>
      </c>
      <c r="I322" s="161"/>
      <c r="L322" s="156"/>
      <c r="M322" s="162"/>
      <c r="N322" s="163"/>
      <c r="O322" s="163"/>
      <c r="P322" s="163"/>
      <c r="Q322" s="163"/>
      <c r="R322" s="163"/>
      <c r="S322" s="163"/>
      <c r="T322" s="164"/>
      <c r="AT322" s="158" t="s">
        <v>142</v>
      </c>
      <c r="AU322" s="158" t="s">
        <v>140</v>
      </c>
      <c r="AV322" s="13" t="s">
        <v>140</v>
      </c>
      <c r="AW322" s="13" t="s">
        <v>31</v>
      </c>
      <c r="AX322" s="13" t="s">
        <v>73</v>
      </c>
      <c r="AY322" s="158" t="s">
        <v>132</v>
      </c>
    </row>
    <row r="323" spans="1:65" s="14" customFormat="1">
      <c r="B323" s="175"/>
      <c r="D323" s="157" t="s">
        <v>142</v>
      </c>
      <c r="E323" s="176" t="s">
        <v>1</v>
      </c>
      <c r="F323" s="177" t="s">
        <v>156</v>
      </c>
      <c r="H323" s="178">
        <v>170.28364999999999</v>
      </c>
      <c r="I323" s="179"/>
      <c r="L323" s="175"/>
      <c r="M323" s="180"/>
      <c r="N323" s="181"/>
      <c r="O323" s="181"/>
      <c r="P323" s="181"/>
      <c r="Q323" s="181"/>
      <c r="R323" s="181"/>
      <c r="S323" s="181"/>
      <c r="T323" s="182"/>
      <c r="AT323" s="176" t="s">
        <v>142</v>
      </c>
      <c r="AU323" s="176" t="s">
        <v>140</v>
      </c>
      <c r="AV323" s="14" t="s">
        <v>139</v>
      </c>
      <c r="AW323" s="14" t="s">
        <v>31</v>
      </c>
      <c r="AX323" s="14" t="s">
        <v>81</v>
      </c>
      <c r="AY323" s="176" t="s">
        <v>132</v>
      </c>
    </row>
    <row r="324" spans="1:65" s="2" customFormat="1" ht="24.2" customHeight="1">
      <c r="A324" s="33"/>
      <c r="B324" s="141"/>
      <c r="C324" s="142" t="s">
        <v>467</v>
      </c>
      <c r="D324" s="142" t="s">
        <v>135</v>
      </c>
      <c r="E324" s="143" t="s">
        <v>468</v>
      </c>
      <c r="F324" s="144" t="s">
        <v>469</v>
      </c>
      <c r="G324" s="145" t="s">
        <v>351</v>
      </c>
      <c r="H324" s="191"/>
      <c r="I324" s="147"/>
      <c r="J324" s="146">
        <f>ROUND(I324*H324,3)</f>
        <v>0</v>
      </c>
      <c r="K324" s="148"/>
      <c r="L324" s="34"/>
      <c r="M324" s="149" t="s">
        <v>1</v>
      </c>
      <c r="N324" s="150" t="s">
        <v>39</v>
      </c>
      <c r="O324" s="59"/>
      <c r="P324" s="151">
        <f>O324*H324</f>
        <v>0</v>
      </c>
      <c r="Q324" s="151">
        <v>0</v>
      </c>
      <c r="R324" s="151">
        <f>Q324*H324</f>
        <v>0</v>
      </c>
      <c r="S324" s="151">
        <v>0</v>
      </c>
      <c r="T324" s="15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3" t="s">
        <v>217</v>
      </c>
      <c r="AT324" s="153" t="s">
        <v>135</v>
      </c>
      <c r="AU324" s="153" t="s">
        <v>140</v>
      </c>
      <c r="AY324" s="18" t="s">
        <v>132</v>
      </c>
      <c r="BE324" s="154">
        <f>IF(N324="základná",J324,0)</f>
        <v>0</v>
      </c>
      <c r="BF324" s="154">
        <f>IF(N324="znížená",J324,0)</f>
        <v>0</v>
      </c>
      <c r="BG324" s="154">
        <f>IF(N324="zákl. prenesená",J324,0)</f>
        <v>0</v>
      </c>
      <c r="BH324" s="154">
        <f>IF(N324="zníž. prenesená",J324,0)</f>
        <v>0</v>
      </c>
      <c r="BI324" s="154">
        <f>IF(N324="nulová",J324,0)</f>
        <v>0</v>
      </c>
      <c r="BJ324" s="18" t="s">
        <v>140</v>
      </c>
      <c r="BK324" s="155">
        <f>ROUND(I324*H324,3)</f>
        <v>0</v>
      </c>
      <c r="BL324" s="18" t="s">
        <v>217</v>
      </c>
      <c r="BM324" s="153" t="s">
        <v>470</v>
      </c>
    </row>
    <row r="325" spans="1:65" s="12" customFormat="1" ht="22.9" customHeight="1">
      <c r="B325" s="128"/>
      <c r="D325" s="129" t="s">
        <v>72</v>
      </c>
      <c r="E325" s="139" t="s">
        <v>471</v>
      </c>
      <c r="F325" s="139" t="s">
        <v>472</v>
      </c>
      <c r="I325" s="131"/>
      <c r="J325" s="140">
        <f>BK325</f>
        <v>0</v>
      </c>
      <c r="L325" s="128"/>
      <c r="M325" s="133"/>
      <c r="N325" s="134"/>
      <c r="O325" s="134"/>
      <c r="P325" s="135">
        <f>SUM(P326:P389)</f>
        <v>0</v>
      </c>
      <c r="Q325" s="134"/>
      <c r="R325" s="135">
        <f>SUM(R326:R389)</f>
        <v>1.1391569100000001</v>
      </c>
      <c r="S325" s="134"/>
      <c r="T325" s="136">
        <f>SUM(T326:T389)</f>
        <v>0</v>
      </c>
      <c r="AR325" s="129" t="s">
        <v>140</v>
      </c>
      <c r="AT325" s="137" t="s">
        <v>72</v>
      </c>
      <c r="AU325" s="137" t="s">
        <v>81</v>
      </c>
      <c r="AY325" s="129" t="s">
        <v>132</v>
      </c>
      <c r="BK325" s="138">
        <f>SUM(BK326:BK389)</f>
        <v>0</v>
      </c>
    </row>
    <row r="326" spans="1:65" s="2" customFormat="1" ht="24.2" customHeight="1">
      <c r="A326" s="33"/>
      <c r="B326" s="141"/>
      <c r="C326" s="142" t="s">
        <v>473</v>
      </c>
      <c r="D326" s="142" t="s">
        <v>135</v>
      </c>
      <c r="E326" s="143" t="s">
        <v>474</v>
      </c>
      <c r="F326" s="144" t="s">
        <v>475</v>
      </c>
      <c r="G326" s="145" t="s">
        <v>152</v>
      </c>
      <c r="H326" s="146">
        <v>8.4</v>
      </c>
      <c r="I326" s="147"/>
      <c r="J326" s="146">
        <f>ROUND(I326*H326,3)</f>
        <v>0</v>
      </c>
      <c r="K326" s="148"/>
      <c r="L326" s="34"/>
      <c r="M326" s="149" t="s">
        <v>1</v>
      </c>
      <c r="N326" s="150" t="s">
        <v>39</v>
      </c>
      <c r="O326" s="59"/>
      <c r="P326" s="151">
        <f>O326*H326</f>
        <v>0</v>
      </c>
      <c r="Q326" s="151">
        <v>6.0000000000000002E-5</v>
      </c>
      <c r="R326" s="151">
        <f>Q326*H326</f>
        <v>5.04E-4</v>
      </c>
      <c r="S326" s="151">
        <v>0</v>
      </c>
      <c r="T326" s="15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53" t="s">
        <v>217</v>
      </c>
      <c r="AT326" s="153" t="s">
        <v>135</v>
      </c>
      <c r="AU326" s="153" t="s">
        <v>140</v>
      </c>
      <c r="AY326" s="18" t="s">
        <v>132</v>
      </c>
      <c r="BE326" s="154">
        <f>IF(N326="základná",J326,0)</f>
        <v>0</v>
      </c>
      <c r="BF326" s="154">
        <f>IF(N326="znížená",J326,0)</f>
        <v>0</v>
      </c>
      <c r="BG326" s="154">
        <f>IF(N326="zákl. prenesená",J326,0)</f>
        <v>0</v>
      </c>
      <c r="BH326" s="154">
        <f>IF(N326="zníž. prenesená",J326,0)</f>
        <v>0</v>
      </c>
      <c r="BI326" s="154">
        <f>IF(N326="nulová",J326,0)</f>
        <v>0</v>
      </c>
      <c r="BJ326" s="18" t="s">
        <v>140</v>
      </c>
      <c r="BK326" s="155">
        <f>ROUND(I326*H326,3)</f>
        <v>0</v>
      </c>
      <c r="BL326" s="18" t="s">
        <v>217</v>
      </c>
      <c r="BM326" s="153" t="s">
        <v>476</v>
      </c>
    </row>
    <row r="327" spans="1:65" s="13" customFormat="1">
      <c r="B327" s="156"/>
      <c r="D327" s="157" t="s">
        <v>142</v>
      </c>
      <c r="E327" s="158" t="s">
        <v>1</v>
      </c>
      <c r="F327" s="159" t="s">
        <v>477</v>
      </c>
      <c r="H327" s="160">
        <v>8.4</v>
      </c>
      <c r="I327" s="161"/>
      <c r="L327" s="156"/>
      <c r="M327" s="162"/>
      <c r="N327" s="163"/>
      <c r="O327" s="163"/>
      <c r="P327" s="163"/>
      <c r="Q327" s="163"/>
      <c r="R327" s="163"/>
      <c r="S327" s="163"/>
      <c r="T327" s="164"/>
      <c r="AT327" s="158" t="s">
        <v>142</v>
      </c>
      <c r="AU327" s="158" t="s">
        <v>140</v>
      </c>
      <c r="AV327" s="13" t="s">
        <v>140</v>
      </c>
      <c r="AW327" s="13" t="s">
        <v>31</v>
      </c>
      <c r="AX327" s="13" t="s">
        <v>81</v>
      </c>
      <c r="AY327" s="158" t="s">
        <v>132</v>
      </c>
    </row>
    <row r="328" spans="1:65" s="2" customFormat="1" ht="14.45" customHeight="1">
      <c r="A328" s="33"/>
      <c r="B328" s="141"/>
      <c r="C328" s="142" t="s">
        <v>478</v>
      </c>
      <c r="D328" s="142" t="s">
        <v>135</v>
      </c>
      <c r="E328" s="143" t="s">
        <v>479</v>
      </c>
      <c r="F328" s="144" t="s">
        <v>480</v>
      </c>
      <c r="G328" s="145" t="s">
        <v>152</v>
      </c>
      <c r="H328" s="146">
        <v>23.065000000000001</v>
      </c>
      <c r="I328" s="147"/>
      <c r="J328" s="146">
        <f>ROUND(I328*H328,3)</f>
        <v>0</v>
      </c>
      <c r="K328" s="148"/>
      <c r="L328" s="34"/>
      <c r="M328" s="149" t="s">
        <v>1</v>
      </c>
      <c r="N328" s="150" t="s">
        <v>39</v>
      </c>
      <c r="O328" s="59"/>
      <c r="P328" s="151">
        <f>O328*H328</f>
        <v>0</v>
      </c>
      <c r="Q328" s="151">
        <v>6.0000000000000002E-5</v>
      </c>
      <c r="R328" s="151">
        <f>Q328*H328</f>
        <v>1.3839000000000002E-3</v>
      </c>
      <c r="S328" s="151">
        <v>0</v>
      </c>
      <c r="T328" s="15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53" t="s">
        <v>217</v>
      </c>
      <c r="AT328" s="153" t="s">
        <v>135</v>
      </c>
      <c r="AU328" s="153" t="s">
        <v>140</v>
      </c>
      <c r="AY328" s="18" t="s">
        <v>132</v>
      </c>
      <c r="BE328" s="154">
        <f>IF(N328="základná",J328,0)</f>
        <v>0</v>
      </c>
      <c r="BF328" s="154">
        <f>IF(N328="znížená",J328,0)</f>
        <v>0</v>
      </c>
      <c r="BG328" s="154">
        <f>IF(N328="zákl. prenesená",J328,0)</f>
        <v>0</v>
      </c>
      <c r="BH328" s="154">
        <f>IF(N328="zníž. prenesená",J328,0)</f>
        <v>0</v>
      </c>
      <c r="BI328" s="154">
        <f>IF(N328="nulová",J328,0)</f>
        <v>0</v>
      </c>
      <c r="BJ328" s="18" t="s">
        <v>140</v>
      </c>
      <c r="BK328" s="155">
        <f>ROUND(I328*H328,3)</f>
        <v>0</v>
      </c>
      <c r="BL328" s="18" t="s">
        <v>217</v>
      </c>
      <c r="BM328" s="153" t="s">
        <v>481</v>
      </c>
    </row>
    <row r="329" spans="1:65" s="13" customFormat="1">
      <c r="B329" s="156"/>
      <c r="D329" s="157" t="s">
        <v>142</v>
      </c>
      <c r="E329" s="158" t="s">
        <v>1</v>
      </c>
      <c r="F329" s="159" t="s">
        <v>482</v>
      </c>
      <c r="H329" s="160">
        <v>23.065200000000001</v>
      </c>
      <c r="I329" s="161"/>
      <c r="L329" s="156"/>
      <c r="M329" s="162"/>
      <c r="N329" s="163"/>
      <c r="O329" s="163"/>
      <c r="P329" s="163"/>
      <c r="Q329" s="163"/>
      <c r="R329" s="163"/>
      <c r="S329" s="163"/>
      <c r="T329" s="164"/>
      <c r="AT329" s="158" t="s">
        <v>142</v>
      </c>
      <c r="AU329" s="158" t="s">
        <v>140</v>
      </c>
      <c r="AV329" s="13" t="s">
        <v>140</v>
      </c>
      <c r="AW329" s="13" t="s">
        <v>31</v>
      </c>
      <c r="AX329" s="13" t="s">
        <v>81</v>
      </c>
      <c r="AY329" s="158" t="s">
        <v>132</v>
      </c>
    </row>
    <row r="330" spans="1:65" s="2" customFormat="1" ht="24.2" customHeight="1">
      <c r="A330" s="33"/>
      <c r="B330" s="141"/>
      <c r="C330" s="142" t="s">
        <v>483</v>
      </c>
      <c r="D330" s="142" t="s">
        <v>135</v>
      </c>
      <c r="E330" s="143" t="s">
        <v>484</v>
      </c>
      <c r="F330" s="144" t="s">
        <v>485</v>
      </c>
      <c r="G330" s="145" t="s">
        <v>152</v>
      </c>
      <c r="H330" s="146">
        <v>24.367000000000001</v>
      </c>
      <c r="I330" s="147"/>
      <c r="J330" s="146">
        <f>ROUND(I330*H330,3)</f>
        <v>0</v>
      </c>
      <c r="K330" s="148"/>
      <c r="L330" s="34"/>
      <c r="M330" s="149" t="s">
        <v>1</v>
      </c>
      <c r="N330" s="150" t="s">
        <v>39</v>
      </c>
      <c r="O330" s="59"/>
      <c r="P330" s="151">
        <f>O330*H330</f>
        <v>0</v>
      </c>
      <c r="Q330" s="151">
        <v>6.0000000000000002E-5</v>
      </c>
      <c r="R330" s="151">
        <f>Q330*H330</f>
        <v>1.4620200000000001E-3</v>
      </c>
      <c r="S330" s="151">
        <v>0</v>
      </c>
      <c r="T330" s="15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3" t="s">
        <v>217</v>
      </c>
      <c r="AT330" s="153" t="s">
        <v>135</v>
      </c>
      <c r="AU330" s="153" t="s">
        <v>140</v>
      </c>
      <c r="AY330" s="18" t="s">
        <v>132</v>
      </c>
      <c r="BE330" s="154">
        <f>IF(N330="základná",J330,0)</f>
        <v>0</v>
      </c>
      <c r="BF330" s="154">
        <f>IF(N330="znížená",J330,0)</f>
        <v>0</v>
      </c>
      <c r="BG330" s="154">
        <f>IF(N330="zákl. prenesená",J330,0)</f>
        <v>0</v>
      </c>
      <c r="BH330" s="154">
        <f>IF(N330="zníž. prenesená",J330,0)</f>
        <v>0</v>
      </c>
      <c r="BI330" s="154">
        <f>IF(N330="nulová",J330,0)</f>
        <v>0</v>
      </c>
      <c r="BJ330" s="18" t="s">
        <v>140</v>
      </c>
      <c r="BK330" s="155">
        <f>ROUND(I330*H330,3)</f>
        <v>0</v>
      </c>
      <c r="BL330" s="18" t="s">
        <v>217</v>
      </c>
      <c r="BM330" s="153" t="s">
        <v>486</v>
      </c>
    </row>
    <row r="331" spans="1:65" s="13" customFormat="1">
      <c r="B331" s="156"/>
      <c r="D331" s="157" t="s">
        <v>142</v>
      </c>
      <c r="E331" s="158" t="s">
        <v>1</v>
      </c>
      <c r="F331" s="159" t="s">
        <v>487</v>
      </c>
      <c r="H331" s="160">
        <v>6.1314000000000002</v>
      </c>
      <c r="I331" s="161"/>
      <c r="L331" s="156"/>
      <c r="M331" s="162"/>
      <c r="N331" s="163"/>
      <c r="O331" s="163"/>
      <c r="P331" s="163"/>
      <c r="Q331" s="163"/>
      <c r="R331" s="163"/>
      <c r="S331" s="163"/>
      <c r="T331" s="164"/>
      <c r="AT331" s="158" t="s">
        <v>142</v>
      </c>
      <c r="AU331" s="158" t="s">
        <v>140</v>
      </c>
      <c r="AV331" s="13" t="s">
        <v>140</v>
      </c>
      <c r="AW331" s="13" t="s">
        <v>31</v>
      </c>
      <c r="AX331" s="13" t="s">
        <v>73</v>
      </c>
      <c r="AY331" s="158" t="s">
        <v>132</v>
      </c>
    </row>
    <row r="332" spans="1:65" s="13" customFormat="1">
      <c r="B332" s="156"/>
      <c r="D332" s="157" t="s">
        <v>142</v>
      </c>
      <c r="E332" s="158" t="s">
        <v>1</v>
      </c>
      <c r="F332" s="159" t="s">
        <v>488</v>
      </c>
      <c r="H332" s="160">
        <v>18.235800000000001</v>
      </c>
      <c r="I332" s="161"/>
      <c r="L332" s="156"/>
      <c r="M332" s="162"/>
      <c r="N332" s="163"/>
      <c r="O332" s="163"/>
      <c r="P332" s="163"/>
      <c r="Q332" s="163"/>
      <c r="R332" s="163"/>
      <c r="S332" s="163"/>
      <c r="T332" s="164"/>
      <c r="AT332" s="158" t="s">
        <v>142</v>
      </c>
      <c r="AU332" s="158" t="s">
        <v>140</v>
      </c>
      <c r="AV332" s="13" t="s">
        <v>140</v>
      </c>
      <c r="AW332" s="13" t="s">
        <v>31</v>
      </c>
      <c r="AX332" s="13" t="s">
        <v>73</v>
      </c>
      <c r="AY332" s="158" t="s">
        <v>132</v>
      </c>
    </row>
    <row r="333" spans="1:65" s="14" customFormat="1">
      <c r="B333" s="175"/>
      <c r="D333" s="157" t="s">
        <v>142</v>
      </c>
      <c r="E333" s="176" t="s">
        <v>1</v>
      </c>
      <c r="F333" s="177" t="s">
        <v>156</v>
      </c>
      <c r="H333" s="178">
        <v>24.3672</v>
      </c>
      <c r="I333" s="179"/>
      <c r="L333" s="175"/>
      <c r="M333" s="180"/>
      <c r="N333" s="181"/>
      <c r="O333" s="181"/>
      <c r="P333" s="181"/>
      <c r="Q333" s="181"/>
      <c r="R333" s="181"/>
      <c r="S333" s="181"/>
      <c r="T333" s="182"/>
      <c r="AT333" s="176" t="s">
        <v>142</v>
      </c>
      <c r="AU333" s="176" t="s">
        <v>140</v>
      </c>
      <c r="AV333" s="14" t="s">
        <v>139</v>
      </c>
      <c r="AW333" s="14" t="s">
        <v>31</v>
      </c>
      <c r="AX333" s="14" t="s">
        <v>81</v>
      </c>
      <c r="AY333" s="176" t="s">
        <v>132</v>
      </c>
    </row>
    <row r="334" spans="1:65" s="2" customFormat="1" ht="24.2" customHeight="1">
      <c r="A334" s="33"/>
      <c r="B334" s="141"/>
      <c r="C334" s="142" t="s">
        <v>489</v>
      </c>
      <c r="D334" s="142" t="s">
        <v>135</v>
      </c>
      <c r="E334" s="143" t="s">
        <v>490</v>
      </c>
      <c r="F334" s="144" t="s">
        <v>491</v>
      </c>
      <c r="G334" s="145" t="s">
        <v>152</v>
      </c>
      <c r="H334" s="146">
        <v>7.8680000000000003</v>
      </c>
      <c r="I334" s="147"/>
      <c r="J334" s="146">
        <f>ROUND(I334*H334,3)</f>
        <v>0</v>
      </c>
      <c r="K334" s="148"/>
      <c r="L334" s="34"/>
      <c r="M334" s="149" t="s">
        <v>1</v>
      </c>
      <c r="N334" s="150" t="s">
        <v>39</v>
      </c>
      <c r="O334" s="59"/>
      <c r="P334" s="151">
        <f>O334*H334</f>
        <v>0</v>
      </c>
      <c r="Q334" s="151">
        <v>6.0000000000000002E-5</v>
      </c>
      <c r="R334" s="151">
        <f>Q334*H334</f>
        <v>4.7208000000000005E-4</v>
      </c>
      <c r="S334" s="151">
        <v>0</v>
      </c>
      <c r="T334" s="15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53" t="s">
        <v>217</v>
      </c>
      <c r="AT334" s="153" t="s">
        <v>135</v>
      </c>
      <c r="AU334" s="153" t="s">
        <v>140</v>
      </c>
      <c r="AY334" s="18" t="s">
        <v>132</v>
      </c>
      <c r="BE334" s="154">
        <f>IF(N334="základná",J334,0)</f>
        <v>0</v>
      </c>
      <c r="BF334" s="154">
        <f>IF(N334="znížená",J334,0)</f>
        <v>0</v>
      </c>
      <c r="BG334" s="154">
        <f>IF(N334="zákl. prenesená",J334,0)</f>
        <v>0</v>
      </c>
      <c r="BH334" s="154">
        <f>IF(N334="zníž. prenesená",J334,0)</f>
        <v>0</v>
      </c>
      <c r="BI334" s="154">
        <f>IF(N334="nulová",J334,0)</f>
        <v>0</v>
      </c>
      <c r="BJ334" s="18" t="s">
        <v>140</v>
      </c>
      <c r="BK334" s="155">
        <f>ROUND(I334*H334,3)</f>
        <v>0</v>
      </c>
      <c r="BL334" s="18" t="s">
        <v>217</v>
      </c>
      <c r="BM334" s="153" t="s">
        <v>492</v>
      </c>
    </row>
    <row r="335" spans="1:65" s="13" customFormat="1">
      <c r="B335" s="156"/>
      <c r="D335" s="157" t="s">
        <v>142</v>
      </c>
      <c r="E335" s="158" t="s">
        <v>1</v>
      </c>
      <c r="F335" s="159" t="s">
        <v>493</v>
      </c>
      <c r="H335" s="160">
        <v>11.413500000000001</v>
      </c>
      <c r="I335" s="161"/>
      <c r="L335" s="156"/>
      <c r="M335" s="162"/>
      <c r="N335" s="163"/>
      <c r="O335" s="163"/>
      <c r="P335" s="163"/>
      <c r="Q335" s="163"/>
      <c r="R335" s="163"/>
      <c r="S335" s="163"/>
      <c r="T335" s="164"/>
      <c r="AT335" s="158" t="s">
        <v>142</v>
      </c>
      <c r="AU335" s="158" t="s">
        <v>140</v>
      </c>
      <c r="AV335" s="13" t="s">
        <v>140</v>
      </c>
      <c r="AW335" s="13" t="s">
        <v>31</v>
      </c>
      <c r="AX335" s="13" t="s">
        <v>73</v>
      </c>
      <c r="AY335" s="158" t="s">
        <v>132</v>
      </c>
    </row>
    <row r="336" spans="1:65" s="13" customFormat="1">
      <c r="B336" s="156"/>
      <c r="D336" s="157" t="s">
        <v>142</v>
      </c>
      <c r="E336" s="158" t="s">
        <v>1</v>
      </c>
      <c r="F336" s="159" t="s">
        <v>494</v>
      </c>
      <c r="H336" s="160">
        <v>-3.5459999999999998</v>
      </c>
      <c r="I336" s="161"/>
      <c r="L336" s="156"/>
      <c r="M336" s="162"/>
      <c r="N336" s="163"/>
      <c r="O336" s="163"/>
      <c r="P336" s="163"/>
      <c r="Q336" s="163"/>
      <c r="R336" s="163"/>
      <c r="S336" s="163"/>
      <c r="T336" s="164"/>
      <c r="AT336" s="158" t="s">
        <v>142</v>
      </c>
      <c r="AU336" s="158" t="s">
        <v>140</v>
      </c>
      <c r="AV336" s="13" t="s">
        <v>140</v>
      </c>
      <c r="AW336" s="13" t="s">
        <v>31</v>
      </c>
      <c r="AX336" s="13" t="s">
        <v>73</v>
      </c>
      <c r="AY336" s="158" t="s">
        <v>132</v>
      </c>
    </row>
    <row r="337" spans="1:65" s="14" customFormat="1">
      <c r="B337" s="175"/>
      <c r="D337" s="157" t="s">
        <v>142</v>
      </c>
      <c r="E337" s="176" t="s">
        <v>1</v>
      </c>
      <c r="F337" s="177" t="s">
        <v>156</v>
      </c>
      <c r="H337" s="178">
        <v>7.8674999999999997</v>
      </c>
      <c r="I337" s="179"/>
      <c r="L337" s="175"/>
      <c r="M337" s="180"/>
      <c r="N337" s="181"/>
      <c r="O337" s="181"/>
      <c r="P337" s="181"/>
      <c r="Q337" s="181"/>
      <c r="R337" s="181"/>
      <c r="S337" s="181"/>
      <c r="T337" s="182"/>
      <c r="AT337" s="176" t="s">
        <v>142</v>
      </c>
      <c r="AU337" s="176" t="s">
        <v>140</v>
      </c>
      <c r="AV337" s="14" t="s">
        <v>139</v>
      </c>
      <c r="AW337" s="14" t="s">
        <v>31</v>
      </c>
      <c r="AX337" s="14" t="s">
        <v>81</v>
      </c>
      <c r="AY337" s="176" t="s">
        <v>132</v>
      </c>
    </row>
    <row r="338" spans="1:65" s="2" customFormat="1" ht="24.2" customHeight="1">
      <c r="A338" s="33"/>
      <c r="B338" s="141"/>
      <c r="C338" s="142" t="s">
        <v>495</v>
      </c>
      <c r="D338" s="142" t="s">
        <v>135</v>
      </c>
      <c r="E338" s="143" t="s">
        <v>496</v>
      </c>
      <c r="F338" s="144" t="s">
        <v>497</v>
      </c>
      <c r="G338" s="145" t="s">
        <v>159</v>
      </c>
      <c r="H338" s="146">
        <v>53.598999999999997</v>
      </c>
      <c r="I338" s="147"/>
      <c r="J338" s="146">
        <f>ROUND(I338*H338,3)</f>
        <v>0</v>
      </c>
      <c r="K338" s="148"/>
      <c r="L338" s="34"/>
      <c r="M338" s="149" t="s">
        <v>1</v>
      </c>
      <c r="N338" s="150" t="s">
        <v>39</v>
      </c>
      <c r="O338" s="59"/>
      <c r="P338" s="151">
        <f>O338*H338</f>
        <v>0</v>
      </c>
      <c r="Q338" s="151">
        <v>2.1000000000000001E-4</v>
      </c>
      <c r="R338" s="151">
        <f>Q338*H338</f>
        <v>1.125579E-2</v>
      </c>
      <c r="S338" s="151">
        <v>0</v>
      </c>
      <c r="T338" s="15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53" t="s">
        <v>139</v>
      </c>
      <c r="AT338" s="153" t="s">
        <v>135</v>
      </c>
      <c r="AU338" s="153" t="s">
        <v>140</v>
      </c>
      <c r="AY338" s="18" t="s">
        <v>132</v>
      </c>
      <c r="BE338" s="154">
        <f>IF(N338="základná",J338,0)</f>
        <v>0</v>
      </c>
      <c r="BF338" s="154">
        <f>IF(N338="znížená",J338,0)</f>
        <v>0</v>
      </c>
      <c r="BG338" s="154">
        <f>IF(N338="zákl. prenesená",J338,0)</f>
        <v>0</v>
      </c>
      <c r="BH338" s="154">
        <f>IF(N338="zníž. prenesená",J338,0)</f>
        <v>0</v>
      </c>
      <c r="BI338" s="154">
        <f>IF(N338="nulová",J338,0)</f>
        <v>0</v>
      </c>
      <c r="BJ338" s="18" t="s">
        <v>140</v>
      </c>
      <c r="BK338" s="155">
        <f>ROUND(I338*H338,3)</f>
        <v>0</v>
      </c>
      <c r="BL338" s="18" t="s">
        <v>139</v>
      </c>
      <c r="BM338" s="153" t="s">
        <v>498</v>
      </c>
    </row>
    <row r="339" spans="1:65" s="2" customFormat="1" ht="37.9" customHeight="1">
      <c r="A339" s="33"/>
      <c r="B339" s="141"/>
      <c r="C339" s="165" t="s">
        <v>499</v>
      </c>
      <c r="D339" s="165" t="s">
        <v>144</v>
      </c>
      <c r="E339" s="166" t="s">
        <v>500</v>
      </c>
      <c r="F339" s="167" t="s">
        <v>501</v>
      </c>
      <c r="G339" s="168" t="s">
        <v>159</v>
      </c>
      <c r="H339" s="169">
        <v>56.279000000000003</v>
      </c>
      <c r="I339" s="170"/>
      <c r="J339" s="169">
        <f>ROUND(I339*H339,3)</f>
        <v>0</v>
      </c>
      <c r="K339" s="171"/>
      <c r="L339" s="172"/>
      <c r="M339" s="173" t="s">
        <v>1</v>
      </c>
      <c r="N339" s="174" t="s">
        <v>39</v>
      </c>
      <c r="O339" s="59"/>
      <c r="P339" s="151">
        <f>O339*H339</f>
        <v>0</v>
      </c>
      <c r="Q339" s="151">
        <v>1E-4</v>
      </c>
      <c r="R339" s="151">
        <f>Q339*H339</f>
        <v>5.6279000000000008E-3</v>
      </c>
      <c r="S339" s="151">
        <v>0</v>
      </c>
      <c r="T339" s="15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53" t="s">
        <v>147</v>
      </c>
      <c r="AT339" s="153" t="s">
        <v>144</v>
      </c>
      <c r="AU339" s="153" t="s">
        <v>140</v>
      </c>
      <c r="AY339" s="18" t="s">
        <v>132</v>
      </c>
      <c r="BE339" s="154">
        <f>IF(N339="základná",J339,0)</f>
        <v>0</v>
      </c>
      <c r="BF339" s="154">
        <f>IF(N339="znížená",J339,0)</f>
        <v>0</v>
      </c>
      <c r="BG339" s="154">
        <f>IF(N339="zákl. prenesená",J339,0)</f>
        <v>0</v>
      </c>
      <c r="BH339" s="154">
        <f>IF(N339="zníž. prenesená",J339,0)</f>
        <v>0</v>
      </c>
      <c r="BI339" s="154">
        <f>IF(N339="nulová",J339,0)</f>
        <v>0</v>
      </c>
      <c r="BJ339" s="18" t="s">
        <v>140</v>
      </c>
      <c r="BK339" s="155">
        <f>ROUND(I339*H339,3)</f>
        <v>0</v>
      </c>
      <c r="BL339" s="18" t="s">
        <v>139</v>
      </c>
      <c r="BM339" s="153" t="s">
        <v>502</v>
      </c>
    </row>
    <row r="340" spans="1:65" s="2" customFormat="1" ht="37.9" customHeight="1">
      <c r="A340" s="33"/>
      <c r="B340" s="141"/>
      <c r="C340" s="165" t="s">
        <v>503</v>
      </c>
      <c r="D340" s="165" t="s">
        <v>144</v>
      </c>
      <c r="E340" s="166" t="s">
        <v>504</v>
      </c>
      <c r="F340" s="167" t="s">
        <v>505</v>
      </c>
      <c r="G340" s="168" t="s">
        <v>159</v>
      </c>
      <c r="H340" s="169">
        <v>56.279000000000003</v>
      </c>
      <c r="I340" s="170"/>
      <c r="J340" s="169">
        <f>ROUND(I340*H340,3)</f>
        <v>0</v>
      </c>
      <c r="K340" s="171"/>
      <c r="L340" s="172"/>
      <c r="M340" s="173" t="s">
        <v>1</v>
      </c>
      <c r="N340" s="174" t="s">
        <v>39</v>
      </c>
      <c r="O340" s="59"/>
      <c r="P340" s="151">
        <f>O340*H340</f>
        <v>0</v>
      </c>
      <c r="Q340" s="151">
        <v>1E-4</v>
      </c>
      <c r="R340" s="151">
        <f>Q340*H340</f>
        <v>5.6279000000000008E-3</v>
      </c>
      <c r="S340" s="151">
        <v>0</v>
      </c>
      <c r="T340" s="15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53" t="s">
        <v>147</v>
      </c>
      <c r="AT340" s="153" t="s">
        <v>144</v>
      </c>
      <c r="AU340" s="153" t="s">
        <v>140</v>
      </c>
      <c r="AY340" s="18" t="s">
        <v>132</v>
      </c>
      <c r="BE340" s="154">
        <f>IF(N340="základná",J340,0)</f>
        <v>0</v>
      </c>
      <c r="BF340" s="154">
        <f>IF(N340="znížená",J340,0)</f>
        <v>0</v>
      </c>
      <c r="BG340" s="154">
        <f>IF(N340="zákl. prenesená",J340,0)</f>
        <v>0</v>
      </c>
      <c r="BH340" s="154">
        <f>IF(N340="zníž. prenesená",J340,0)</f>
        <v>0</v>
      </c>
      <c r="BI340" s="154">
        <f>IF(N340="nulová",J340,0)</f>
        <v>0</v>
      </c>
      <c r="BJ340" s="18" t="s">
        <v>140</v>
      </c>
      <c r="BK340" s="155">
        <f>ROUND(I340*H340,3)</f>
        <v>0</v>
      </c>
      <c r="BL340" s="18" t="s">
        <v>139</v>
      </c>
      <c r="BM340" s="153" t="s">
        <v>506</v>
      </c>
    </row>
    <row r="341" spans="1:65" s="2" customFormat="1" ht="14.45" customHeight="1">
      <c r="A341" s="33"/>
      <c r="B341" s="141"/>
      <c r="C341" s="165" t="s">
        <v>507</v>
      </c>
      <c r="D341" s="165" t="s">
        <v>144</v>
      </c>
      <c r="E341" s="166" t="s">
        <v>508</v>
      </c>
      <c r="F341" s="167" t="s">
        <v>509</v>
      </c>
      <c r="G341" s="168" t="s">
        <v>152</v>
      </c>
      <c r="H341" s="169">
        <v>33.531999999999996</v>
      </c>
      <c r="I341" s="170"/>
      <c r="J341" s="169">
        <f>ROUND(I341*H341,3)</f>
        <v>0</v>
      </c>
      <c r="K341" s="171"/>
      <c r="L341" s="172"/>
      <c r="M341" s="173" t="s">
        <v>1</v>
      </c>
      <c r="N341" s="174" t="s">
        <v>39</v>
      </c>
      <c r="O341" s="59"/>
      <c r="P341" s="151">
        <f>O341*H341</f>
        <v>0</v>
      </c>
      <c r="Q341" s="151">
        <v>1.3559999999999999E-2</v>
      </c>
      <c r="R341" s="151">
        <f>Q341*H341</f>
        <v>0.45469391999999992</v>
      </c>
      <c r="S341" s="151">
        <v>0</v>
      </c>
      <c r="T341" s="15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53" t="s">
        <v>147</v>
      </c>
      <c r="AT341" s="153" t="s">
        <v>144</v>
      </c>
      <c r="AU341" s="153" t="s">
        <v>140</v>
      </c>
      <c r="AY341" s="18" t="s">
        <v>132</v>
      </c>
      <c r="BE341" s="154">
        <f>IF(N341="základná",J341,0)</f>
        <v>0</v>
      </c>
      <c r="BF341" s="154">
        <f>IF(N341="znížená",J341,0)</f>
        <v>0</v>
      </c>
      <c r="BG341" s="154">
        <f>IF(N341="zákl. prenesená",J341,0)</f>
        <v>0</v>
      </c>
      <c r="BH341" s="154">
        <f>IF(N341="zníž. prenesená",J341,0)</f>
        <v>0</v>
      </c>
      <c r="BI341" s="154">
        <f>IF(N341="nulová",J341,0)</f>
        <v>0</v>
      </c>
      <c r="BJ341" s="18" t="s">
        <v>140</v>
      </c>
      <c r="BK341" s="155">
        <f>ROUND(I341*H341,3)</f>
        <v>0</v>
      </c>
      <c r="BL341" s="18" t="s">
        <v>139</v>
      </c>
      <c r="BM341" s="153" t="s">
        <v>510</v>
      </c>
    </row>
    <row r="342" spans="1:65" s="13" customFormat="1">
      <c r="B342" s="156"/>
      <c r="D342" s="157" t="s">
        <v>142</v>
      </c>
      <c r="E342" s="158" t="s">
        <v>1</v>
      </c>
      <c r="F342" s="159" t="s">
        <v>511</v>
      </c>
      <c r="H342" s="160">
        <v>33.531500000000001</v>
      </c>
      <c r="I342" s="161"/>
      <c r="L342" s="156"/>
      <c r="M342" s="162"/>
      <c r="N342" s="163"/>
      <c r="O342" s="163"/>
      <c r="P342" s="163"/>
      <c r="Q342" s="163"/>
      <c r="R342" s="163"/>
      <c r="S342" s="163"/>
      <c r="T342" s="164"/>
      <c r="AT342" s="158" t="s">
        <v>142</v>
      </c>
      <c r="AU342" s="158" t="s">
        <v>140</v>
      </c>
      <c r="AV342" s="13" t="s">
        <v>140</v>
      </c>
      <c r="AW342" s="13" t="s">
        <v>31</v>
      </c>
      <c r="AX342" s="13" t="s">
        <v>81</v>
      </c>
      <c r="AY342" s="158" t="s">
        <v>132</v>
      </c>
    </row>
    <row r="343" spans="1:65" s="2" customFormat="1" ht="24.2" customHeight="1">
      <c r="A343" s="33"/>
      <c r="B343" s="141"/>
      <c r="C343" s="142" t="s">
        <v>512</v>
      </c>
      <c r="D343" s="142" t="s">
        <v>135</v>
      </c>
      <c r="E343" s="143" t="s">
        <v>513</v>
      </c>
      <c r="F343" s="144" t="s">
        <v>514</v>
      </c>
      <c r="G343" s="145" t="s">
        <v>152</v>
      </c>
      <c r="H343" s="146">
        <v>7.7809999999999997</v>
      </c>
      <c r="I343" s="147"/>
      <c r="J343" s="146">
        <f>ROUND(I343*H343,3)</f>
        <v>0</v>
      </c>
      <c r="K343" s="148"/>
      <c r="L343" s="34"/>
      <c r="M343" s="149" t="s">
        <v>1</v>
      </c>
      <c r="N343" s="150" t="s">
        <v>39</v>
      </c>
      <c r="O343" s="59"/>
      <c r="P343" s="151">
        <f>O343*H343</f>
        <v>0</v>
      </c>
      <c r="Q343" s="151">
        <v>1.1999999999999999E-3</v>
      </c>
      <c r="R343" s="151">
        <f>Q343*H343</f>
        <v>9.3371999999999986E-3</v>
      </c>
      <c r="S343" s="151">
        <v>0</v>
      </c>
      <c r="T343" s="15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53" t="s">
        <v>217</v>
      </c>
      <c r="AT343" s="153" t="s">
        <v>135</v>
      </c>
      <c r="AU343" s="153" t="s">
        <v>140</v>
      </c>
      <c r="AY343" s="18" t="s">
        <v>132</v>
      </c>
      <c r="BE343" s="154">
        <f>IF(N343="základná",J343,0)</f>
        <v>0</v>
      </c>
      <c r="BF343" s="154">
        <f>IF(N343="znížená",J343,0)</f>
        <v>0</v>
      </c>
      <c r="BG343" s="154">
        <f>IF(N343="zákl. prenesená",J343,0)</f>
        <v>0</v>
      </c>
      <c r="BH343" s="154">
        <f>IF(N343="zníž. prenesená",J343,0)</f>
        <v>0</v>
      </c>
      <c r="BI343" s="154">
        <f>IF(N343="nulová",J343,0)</f>
        <v>0</v>
      </c>
      <c r="BJ343" s="18" t="s">
        <v>140</v>
      </c>
      <c r="BK343" s="155">
        <f>ROUND(I343*H343,3)</f>
        <v>0</v>
      </c>
      <c r="BL343" s="18" t="s">
        <v>217</v>
      </c>
      <c r="BM343" s="153" t="s">
        <v>515</v>
      </c>
    </row>
    <row r="344" spans="1:65" s="13" customFormat="1">
      <c r="B344" s="156"/>
      <c r="D344" s="157" t="s">
        <v>142</v>
      </c>
      <c r="E344" s="158" t="s">
        <v>1</v>
      </c>
      <c r="F344" s="159" t="s">
        <v>516</v>
      </c>
      <c r="H344" s="160">
        <v>7.7808999999999999</v>
      </c>
      <c r="I344" s="161"/>
      <c r="L344" s="156"/>
      <c r="M344" s="162"/>
      <c r="N344" s="163"/>
      <c r="O344" s="163"/>
      <c r="P344" s="163"/>
      <c r="Q344" s="163"/>
      <c r="R344" s="163"/>
      <c r="S344" s="163"/>
      <c r="T344" s="164"/>
      <c r="AT344" s="158" t="s">
        <v>142</v>
      </c>
      <c r="AU344" s="158" t="s">
        <v>140</v>
      </c>
      <c r="AV344" s="13" t="s">
        <v>140</v>
      </c>
      <c r="AW344" s="13" t="s">
        <v>31</v>
      </c>
      <c r="AX344" s="13" t="s">
        <v>81</v>
      </c>
      <c r="AY344" s="158" t="s">
        <v>132</v>
      </c>
    </row>
    <row r="345" spans="1:65" s="2" customFormat="1" ht="24.2" customHeight="1">
      <c r="A345" s="33"/>
      <c r="B345" s="141"/>
      <c r="C345" s="165" t="s">
        <v>517</v>
      </c>
      <c r="D345" s="165" t="s">
        <v>144</v>
      </c>
      <c r="E345" s="166" t="s">
        <v>518</v>
      </c>
      <c r="F345" s="167" t="s">
        <v>519</v>
      </c>
      <c r="G345" s="168" t="s">
        <v>152</v>
      </c>
      <c r="H345" s="169">
        <v>7.7809999999999997</v>
      </c>
      <c r="I345" s="170"/>
      <c r="J345" s="169">
        <f>ROUND(I345*H345,3)</f>
        <v>0</v>
      </c>
      <c r="K345" s="171"/>
      <c r="L345" s="172"/>
      <c r="M345" s="173" t="s">
        <v>1</v>
      </c>
      <c r="N345" s="174" t="s">
        <v>39</v>
      </c>
      <c r="O345" s="59"/>
      <c r="P345" s="151">
        <f>O345*H345</f>
        <v>0</v>
      </c>
      <c r="Q345" s="151">
        <v>0.03</v>
      </c>
      <c r="R345" s="151">
        <f>Q345*H345</f>
        <v>0.23342999999999997</v>
      </c>
      <c r="S345" s="151">
        <v>0</v>
      </c>
      <c r="T345" s="15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53" t="s">
        <v>299</v>
      </c>
      <c r="AT345" s="153" t="s">
        <v>144</v>
      </c>
      <c r="AU345" s="153" t="s">
        <v>140</v>
      </c>
      <c r="AY345" s="18" t="s">
        <v>132</v>
      </c>
      <c r="BE345" s="154">
        <f>IF(N345="základná",J345,0)</f>
        <v>0</v>
      </c>
      <c r="BF345" s="154">
        <f>IF(N345="znížená",J345,0)</f>
        <v>0</v>
      </c>
      <c r="BG345" s="154">
        <f>IF(N345="zákl. prenesená",J345,0)</f>
        <v>0</v>
      </c>
      <c r="BH345" s="154">
        <f>IF(N345="zníž. prenesená",J345,0)</f>
        <v>0</v>
      </c>
      <c r="BI345" s="154">
        <f>IF(N345="nulová",J345,0)</f>
        <v>0</v>
      </c>
      <c r="BJ345" s="18" t="s">
        <v>140</v>
      </c>
      <c r="BK345" s="155">
        <f>ROUND(I345*H345,3)</f>
        <v>0</v>
      </c>
      <c r="BL345" s="18" t="s">
        <v>217</v>
      </c>
      <c r="BM345" s="153" t="s">
        <v>520</v>
      </c>
    </row>
    <row r="346" spans="1:65" s="2" customFormat="1" ht="24.2" customHeight="1">
      <c r="A346" s="33"/>
      <c r="B346" s="141"/>
      <c r="C346" s="142" t="s">
        <v>521</v>
      </c>
      <c r="D346" s="142" t="s">
        <v>135</v>
      </c>
      <c r="E346" s="143" t="s">
        <v>522</v>
      </c>
      <c r="F346" s="144" t="s">
        <v>523</v>
      </c>
      <c r="G346" s="145" t="s">
        <v>524</v>
      </c>
      <c r="H346" s="146">
        <v>11</v>
      </c>
      <c r="I346" s="147"/>
      <c r="J346" s="146">
        <f>ROUND(I346*H346,3)</f>
        <v>0</v>
      </c>
      <c r="K346" s="148"/>
      <c r="L346" s="34"/>
      <c r="M346" s="149" t="s">
        <v>1</v>
      </c>
      <c r="N346" s="150" t="s">
        <v>39</v>
      </c>
      <c r="O346" s="59"/>
      <c r="P346" s="151">
        <f>O346*H346</f>
        <v>0</v>
      </c>
      <c r="Q346" s="151">
        <v>0</v>
      </c>
      <c r="R346" s="151">
        <f>Q346*H346</f>
        <v>0</v>
      </c>
      <c r="S346" s="151">
        <v>0</v>
      </c>
      <c r="T346" s="15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53" t="s">
        <v>217</v>
      </c>
      <c r="AT346" s="153" t="s">
        <v>135</v>
      </c>
      <c r="AU346" s="153" t="s">
        <v>140</v>
      </c>
      <c r="AY346" s="18" t="s">
        <v>132</v>
      </c>
      <c r="BE346" s="154">
        <f>IF(N346="základná",J346,0)</f>
        <v>0</v>
      </c>
      <c r="BF346" s="154">
        <f>IF(N346="znížená",J346,0)</f>
        <v>0</v>
      </c>
      <c r="BG346" s="154">
        <f>IF(N346="zákl. prenesená",J346,0)</f>
        <v>0</v>
      </c>
      <c r="BH346" s="154">
        <f>IF(N346="zníž. prenesená",J346,0)</f>
        <v>0</v>
      </c>
      <c r="BI346" s="154">
        <f>IF(N346="nulová",J346,0)</f>
        <v>0</v>
      </c>
      <c r="BJ346" s="18" t="s">
        <v>140</v>
      </c>
      <c r="BK346" s="155">
        <f>ROUND(I346*H346,3)</f>
        <v>0</v>
      </c>
      <c r="BL346" s="18" t="s">
        <v>217</v>
      </c>
      <c r="BM346" s="153" t="s">
        <v>525</v>
      </c>
    </row>
    <row r="347" spans="1:65" s="13" customFormat="1">
      <c r="B347" s="156"/>
      <c r="D347" s="157" t="s">
        <v>142</v>
      </c>
      <c r="E347" s="158" t="s">
        <v>1</v>
      </c>
      <c r="F347" s="159" t="s">
        <v>526</v>
      </c>
      <c r="H347" s="160">
        <v>1</v>
      </c>
      <c r="I347" s="161"/>
      <c r="L347" s="156"/>
      <c r="M347" s="162"/>
      <c r="N347" s="163"/>
      <c r="O347" s="163"/>
      <c r="P347" s="163"/>
      <c r="Q347" s="163"/>
      <c r="R347" s="163"/>
      <c r="S347" s="163"/>
      <c r="T347" s="164"/>
      <c r="AT347" s="158" t="s">
        <v>142</v>
      </c>
      <c r="AU347" s="158" t="s">
        <v>140</v>
      </c>
      <c r="AV347" s="13" t="s">
        <v>140</v>
      </c>
      <c r="AW347" s="13" t="s">
        <v>31</v>
      </c>
      <c r="AX347" s="13" t="s">
        <v>73</v>
      </c>
      <c r="AY347" s="158" t="s">
        <v>132</v>
      </c>
    </row>
    <row r="348" spans="1:65" s="13" customFormat="1">
      <c r="B348" s="156"/>
      <c r="D348" s="157" t="s">
        <v>142</v>
      </c>
      <c r="E348" s="158" t="s">
        <v>1</v>
      </c>
      <c r="F348" s="159" t="s">
        <v>527</v>
      </c>
      <c r="H348" s="160">
        <v>1</v>
      </c>
      <c r="I348" s="161"/>
      <c r="L348" s="156"/>
      <c r="M348" s="162"/>
      <c r="N348" s="163"/>
      <c r="O348" s="163"/>
      <c r="P348" s="163"/>
      <c r="Q348" s="163"/>
      <c r="R348" s="163"/>
      <c r="S348" s="163"/>
      <c r="T348" s="164"/>
      <c r="AT348" s="158" t="s">
        <v>142</v>
      </c>
      <c r="AU348" s="158" t="s">
        <v>140</v>
      </c>
      <c r="AV348" s="13" t="s">
        <v>140</v>
      </c>
      <c r="AW348" s="13" t="s">
        <v>31</v>
      </c>
      <c r="AX348" s="13" t="s">
        <v>73</v>
      </c>
      <c r="AY348" s="158" t="s">
        <v>132</v>
      </c>
    </row>
    <row r="349" spans="1:65" s="13" customFormat="1">
      <c r="B349" s="156"/>
      <c r="D349" s="157" t="s">
        <v>142</v>
      </c>
      <c r="E349" s="158" t="s">
        <v>1</v>
      </c>
      <c r="F349" s="159" t="s">
        <v>528</v>
      </c>
      <c r="H349" s="160">
        <v>1</v>
      </c>
      <c r="I349" s="161"/>
      <c r="L349" s="156"/>
      <c r="M349" s="162"/>
      <c r="N349" s="163"/>
      <c r="O349" s="163"/>
      <c r="P349" s="163"/>
      <c r="Q349" s="163"/>
      <c r="R349" s="163"/>
      <c r="S349" s="163"/>
      <c r="T349" s="164"/>
      <c r="AT349" s="158" t="s">
        <v>142</v>
      </c>
      <c r="AU349" s="158" t="s">
        <v>140</v>
      </c>
      <c r="AV349" s="13" t="s">
        <v>140</v>
      </c>
      <c r="AW349" s="13" t="s">
        <v>31</v>
      </c>
      <c r="AX349" s="13" t="s">
        <v>73</v>
      </c>
      <c r="AY349" s="158" t="s">
        <v>132</v>
      </c>
    </row>
    <row r="350" spans="1:65" s="13" customFormat="1">
      <c r="B350" s="156"/>
      <c r="D350" s="157" t="s">
        <v>142</v>
      </c>
      <c r="E350" s="158" t="s">
        <v>1</v>
      </c>
      <c r="F350" s="159" t="s">
        <v>529</v>
      </c>
      <c r="H350" s="160">
        <v>2</v>
      </c>
      <c r="I350" s="161"/>
      <c r="L350" s="156"/>
      <c r="M350" s="162"/>
      <c r="N350" s="163"/>
      <c r="O350" s="163"/>
      <c r="P350" s="163"/>
      <c r="Q350" s="163"/>
      <c r="R350" s="163"/>
      <c r="S350" s="163"/>
      <c r="T350" s="164"/>
      <c r="AT350" s="158" t="s">
        <v>142</v>
      </c>
      <c r="AU350" s="158" t="s">
        <v>140</v>
      </c>
      <c r="AV350" s="13" t="s">
        <v>140</v>
      </c>
      <c r="AW350" s="13" t="s">
        <v>31</v>
      </c>
      <c r="AX350" s="13" t="s">
        <v>73</v>
      </c>
      <c r="AY350" s="158" t="s">
        <v>132</v>
      </c>
    </row>
    <row r="351" spans="1:65" s="13" customFormat="1">
      <c r="B351" s="156"/>
      <c r="D351" s="157" t="s">
        <v>142</v>
      </c>
      <c r="E351" s="158" t="s">
        <v>1</v>
      </c>
      <c r="F351" s="159" t="s">
        <v>530</v>
      </c>
      <c r="H351" s="160">
        <v>1</v>
      </c>
      <c r="I351" s="161"/>
      <c r="L351" s="156"/>
      <c r="M351" s="162"/>
      <c r="N351" s="163"/>
      <c r="O351" s="163"/>
      <c r="P351" s="163"/>
      <c r="Q351" s="163"/>
      <c r="R351" s="163"/>
      <c r="S351" s="163"/>
      <c r="T351" s="164"/>
      <c r="AT351" s="158" t="s">
        <v>142</v>
      </c>
      <c r="AU351" s="158" t="s">
        <v>140</v>
      </c>
      <c r="AV351" s="13" t="s">
        <v>140</v>
      </c>
      <c r="AW351" s="13" t="s">
        <v>31</v>
      </c>
      <c r="AX351" s="13" t="s">
        <v>73</v>
      </c>
      <c r="AY351" s="158" t="s">
        <v>132</v>
      </c>
    </row>
    <row r="352" spans="1:65" s="13" customFormat="1">
      <c r="B352" s="156"/>
      <c r="D352" s="157" t="s">
        <v>142</v>
      </c>
      <c r="E352" s="158" t="s">
        <v>1</v>
      </c>
      <c r="F352" s="159" t="s">
        <v>531</v>
      </c>
      <c r="H352" s="160">
        <v>1</v>
      </c>
      <c r="I352" s="161"/>
      <c r="L352" s="156"/>
      <c r="M352" s="162"/>
      <c r="N352" s="163"/>
      <c r="O352" s="163"/>
      <c r="P352" s="163"/>
      <c r="Q352" s="163"/>
      <c r="R352" s="163"/>
      <c r="S352" s="163"/>
      <c r="T352" s="164"/>
      <c r="AT352" s="158" t="s">
        <v>142</v>
      </c>
      <c r="AU352" s="158" t="s">
        <v>140</v>
      </c>
      <c r="AV352" s="13" t="s">
        <v>140</v>
      </c>
      <c r="AW352" s="13" t="s">
        <v>31</v>
      </c>
      <c r="AX352" s="13" t="s">
        <v>73</v>
      </c>
      <c r="AY352" s="158" t="s">
        <v>132</v>
      </c>
    </row>
    <row r="353" spans="1:65" s="13" customFormat="1">
      <c r="B353" s="156"/>
      <c r="D353" s="157" t="s">
        <v>142</v>
      </c>
      <c r="E353" s="158" t="s">
        <v>1</v>
      </c>
      <c r="F353" s="159" t="s">
        <v>532</v>
      </c>
      <c r="H353" s="160">
        <v>1</v>
      </c>
      <c r="I353" s="161"/>
      <c r="L353" s="156"/>
      <c r="M353" s="162"/>
      <c r="N353" s="163"/>
      <c r="O353" s="163"/>
      <c r="P353" s="163"/>
      <c r="Q353" s="163"/>
      <c r="R353" s="163"/>
      <c r="S353" s="163"/>
      <c r="T353" s="164"/>
      <c r="AT353" s="158" t="s">
        <v>142</v>
      </c>
      <c r="AU353" s="158" t="s">
        <v>140</v>
      </c>
      <c r="AV353" s="13" t="s">
        <v>140</v>
      </c>
      <c r="AW353" s="13" t="s">
        <v>31</v>
      </c>
      <c r="AX353" s="13" t="s">
        <v>73</v>
      </c>
      <c r="AY353" s="158" t="s">
        <v>132</v>
      </c>
    </row>
    <row r="354" spans="1:65" s="13" customFormat="1">
      <c r="B354" s="156"/>
      <c r="D354" s="157" t="s">
        <v>142</v>
      </c>
      <c r="E354" s="158" t="s">
        <v>1</v>
      </c>
      <c r="F354" s="159" t="s">
        <v>533</v>
      </c>
      <c r="H354" s="160">
        <v>3</v>
      </c>
      <c r="I354" s="161"/>
      <c r="L354" s="156"/>
      <c r="M354" s="162"/>
      <c r="N354" s="163"/>
      <c r="O354" s="163"/>
      <c r="P354" s="163"/>
      <c r="Q354" s="163"/>
      <c r="R354" s="163"/>
      <c r="S354" s="163"/>
      <c r="T354" s="164"/>
      <c r="AT354" s="158" t="s">
        <v>142</v>
      </c>
      <c r="AU354" s="158" t="s">
        <v>140</v>
      </c>
      <c r="AV354" s="13" t="s">
        <v>140</v>
      </c>
      <c r="AW354" s="13" t="s">
        <v>31</v>
      </c>
      <c r="AX354" s="13" t="s">
        <v>73</v>
      </c>
      <c r="AY354" s="158" t="s">
        <v>132</v>
      </c>
    </row>
    <row r="355" spans="1:65" s="14" customFormat="1">
      <c r="B355" s="175"/>
      <c r="D355" s="157" t="s">
        <v>142</v>
      </c>
      <c r="E355" s="176" t="s">
        <v>1</v>
      </c>
      <c r="F355" s="177" t="s">
        <v>534</v>
      </c>
      <c r="H355" s="178">
        <v>11</v>
      </c>
      <c r="I355" s="179"/>
      <c r="L355" s="175"/>
      <c r="M355" s="180"/>
      <c r="N355" s="181"/>
      <c r="O355" s="181"/>
      <c r="P355" s="181"/>
      <c r="Q355" s="181"/>
      <c r="R355" s="181"/>
      <c r="S355" s="181"/>
      <c r="T355" s="182"/>
      <c r="AT355" s="176" t="s">
        <v>142</v>
      </c>
      <c r="AU355" s="176" t="s">
        <v>140</v>
      </c>
      <c r="AV355" s="14" t="s">
        <v>139</v>
      </c>
      <c r="AW355" s="14" t="s">
        <v>31</v>
      </c>
      <c r="AX355" s="14" t="s">
        <v>81</v>
      </c>
      <c r="AY355" s="176" t="s">
        <v>132</v>
      </c>
    </row>
    <row r="356" spans="1:65" s="2" customFormat="1" ht="24.2" customHeight="1">
      <c r="A356" s="33"/>
      <c r="B356" s="141"/>
      <c r="C356" s="165" t="s">
        <v>535</v>
      </c>
      <c r="D356" s="165" t="s">
        <v>144</v>
      </c>
      <c r="E356" s="166" t="s">
        <v>536</v>
      </c>
      <c r="F356" s="167" t="s">
        <v>537</v>
      </c>
      <c r="G356" s="168" t="s">
        <v>524</v>
      </c>
      <c r="H356" s="169">
        <v>4</v>
      </c>
      <c r="I356" s="170"/>
      <c r="J356" s="169">
        <f>ROUND(I356*H356,3)</f>
        <v>0</v>
      </c>
      <c r="K356" s="171"/>
      <c r="L356" s="172"/>
      <c r="M356" s="173" t="s">
        <v>1</v>
      </c>
      <c r="N356" s="174" t="s">
        <v>39</v>
      </c>
      <c r="O356" s="59"/>
      <c r="P356" s="151">
        <f>O356*H356</f>
        <v>0</v>
      </c>
      <c r="Q356" s="151">
        <v>2.5000000000000001E-2</v>
      </c>
      <c r="R356" s="151">
        <f>Q356*H356</f>
        <v>0.1</v>
      </c>
      <c r="S356" s="151">
        <v>0</v>
      </c>
      <c r="T356" s="15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53" t="s">
        <v>299</v>
      </c>
      <c r="AT356" s="153" t="s">
        <v>144</v>
      </c>
      <c r="AU356" s="153" t="s">
        <v>140</v>
      </c>
      <c r="AY356" s="18" t="s">
        <v>132</v>
      </c>
      <c r="BE356" s="154">
        <f>IF(N356="základná",J356,0)</f>
        <v>0</v>
      </c>
      <c r="BF356" s="154">
        <f>IF(N356="znížená",J356,0)</f>
        <v>0</v>
      </c>
      <c r="BG356" s="154">
        <f>IF(N356="zákl. prenesená",J356,0)</f>
        <v>0</v>
      </c>
      <c r="BH356" s="154">
        <f>IF(N356="zníž. prenesená",J356,0)</f>
        <v>0</v>
      </c>
      <c r="BI356" s="154">
        <f>IF(N356="nulová",J356,0)</f>
        <v>0</v>
      </c>
      <c r="BJ356" s="18" t="s">
        <v>140</v>
      </c>
      <c r="BK356" s="155">
        <f>ROUND(I356*H356,3)</f>
        <v>0</v>
      </c>
      <c r="BL356" s="18" t="s">
        <v>217</v>
      </c>
      <c r="BM356" s="153" t="s">
        <v>538</v>
      </c>
    </row>
    <row r="357" spans="1:65" s="13" customFormat="1">
      <c r="B357" s="156"/>
      <c r="D357" s="157" t="s">
        <v>142</v>
      </c>
      <c r="E357" s="158" t="s">
        <v>1</v>
      </c>
      <c r="F357" s="159" t="s">
        <v>527</v>
      </c>
      <c r="H357" s="160">
        <v>1</v>
      </c>
      <c r="I357" s="161"/>
      <c r="L357" s="156"/>
      <c r="M357" s="162"/>
      <c r="N357" s="163"/>
      <c r="O357" s="163"/>
      <c r="P357" s="163"/>
      <c r="Q357" s="163"/>
      <c r="R357" s="163"/>
      <c r="S357" s="163"/>
      <c r="T357" s="164"/>
      <c r="AT357" s="158" t="s">
        <v>142</v>
      </c>
      <c r="AU357" s="158" t="s">
        <v>140</v>
      </c>
      <c r="AV357" s="13" t="s">
        <v>140</v>
      </c>
      <c r="AW357" s="13" t="s">
        <v>31</v>
      </c>
      <c r="AX357" s="13" t="s">
        <v>73</v>
      </c>
      <c r="AY357" s="158" t="s">
        <v>132</v>
      </c>
    </row>
    <row r="358" spans="1:65" s="13" customFormat="1">
      <c r="B358" s="156"/>
      <c r="D358" s="157" t="s">
        <v>142</v>
      </c>
      <c r="E358" s="158" t="s">
        <v>1</v>
      </c>
      <c r="F358" s="159" t="s">
        <v>529</v>
      </c>
      <c r="H358" s="160">
        <v>2</v>
      </c>
      <c r="I358" s="161"/>
      <c r="L358" s="156"/>
      <c r="M358" s="162"/>
      <c r="N358" s="163"/>
      <c r="O358" s="163"/>
      <c r="P358" s="163"/>
      <c r="Q358" s="163"/>
      <c r="R358" s="163"/>
      <c r="S358" s="163"/>
      <c r="T358" s="164"/>
      <c r="AT358" s="158" t="s">
        <v>142</v>
      </c>
      <c r="AU358" s="158" t="s">
        <v>140</v>
      </c>
      <c r="AV358" s="13" t="s">
        <v>140</v>
      </c>
      <c r="AW358" s="13" t="s">
        <v>31</v>
      </c>
      <c r="AX358" s="13" t="s">
        <v>73</v>
      </c>
      <c r="AY358" s="158" t="s">
        <v>132</v>
      </c>
    </row>
    <row r="359" spans="1:65" s="13" customFormat="1">
      <c r="B359" s="156"/>
      <c r="D359" s="157" t="s">
        <v>142</v>
      </c>
      <c r="E359" s="158" t="s">
        <v>1</v>
      </c>
      <c r="F359" s="159" t="s">
        <v>530</v>
      </c>
      <c r="H359" s="160">
        <v>1</v>
      </c>
      <c r="I359" s="161"/>
      <c r="L359" s="156"/>
      <c r="M359" s="162"/>
      <c r="N359" s="163"/>
      <c r="O359" s="163"/>
      <c r="P359" s="163"/>
      <c r="Q359" s="163"/>
      <c r="R359" s="163"/>
      <c r="S359" s="163"/>
      <c r="T359" s="164"/>
      <c r="AT359" s="158" t="s">
        <v>142</v>
      </c>
      <c r="AU359" s="158" t="s">
        <v>140</v>
      </c>
      <c r="AV359" s="13" t="s">
        <v>140</v>
      </c>
      <c r="AW359" s="13" t="s">
        <v>31</v>
      </c>
      <c r="AX359" s="13" t="s">
        <v>73</v>
      </c>
      <c r="AY359" s="158" t="s">
        <v>132</v>
      </c>
    </row>
    <row r="360" spans="1:65" s="14" customFormat="1">
      <c r="B360" s="175"/>
      <c r="D360" s="157" t="s">
        <v>142</v>
      </c>
      <c r="E360" s="176" t="s">
        <v>1</v>
      </c>
      <c r="F360" s="177" t="s">
        <v>156</v>
      </c>
      <c r="H360" s="178">
        <v>4</v>
      </c>
      <c r="I360" s="179"/>
      <c r="L360" s="175"/>
      <c r="M360" s="180"/>
      <c r="N360" s="181"/>
      <c r="O360" s="181"/>
      <c r="P360" s="181"/>
      <c r="Q360" s="181"/>
      <c r="R360" s="181"/>
      <c r="S360" s="181"/>
      <c r="T360" s="182"/>
      <c r="AT360" s="176" t="s">
        <v>142</v>
      </c>
      <c r="AU360" s="176" t="s">
        <v>140</v>
      </c>
      <c r="AV360" s="14" t="s">
        <v>139</v>
      </c>
      <c r="AW360" s="14" t="s">
        <v>31</v>
      </c>
      <c r="AX360" s="14" t="s">
        <v>81</v>
      </c>
      <c r="AY360" s="176" t="s">
        <v>132</v>
      </c>
    </row>
    <row r="361" spans="1:65" s="2" customFormat="1" ht="24.2" customHeight="1">
      <c r="A361" s="33"/>
      <c r="B361" s="141"/>
      <c r="C361" s="165" t="s">
        <v>356</v>
      </c>
      <c r="D361" s="165" t="s">
        <v>144</v>
      </c>
      <c r="E361" s="166" t="s">
        <v>539</v>
      </c>
      <c r="F361" s="167" t="s">
        <v>540</v>
      </c>
      <c r="G361" s="168" t="s">
        <v>524</v>
      </c>
      <c r="H361" s="169">
        <v>1</v>
      </c>
      <c r="I361" s="170"/>
      <c r="J361" s="169">
        <f>ROUND(I361*H361,3)</f>
        <v>0</v>
      </c>
      <c r="K361" s="171"/>
      <c r="L361" s="172"/>
      <c r="M361" s="173" t="s">
        <v>1</v>
      </c>
      <c r="N361" s="174" t="s">
        <v>39</v>
      </c>
      <c r="O361" s="59"/>
      <c r="P361" s="151">
        <f>O361*H361</f>
        <v>0</v>
      </c>
      <c r="Q361" s="151">
        <v>2.5000000000000001E-2</v>
      </c>
      <c r="R361" s="151">
        <f>Q361*H361</f>
        <v>2.5000000000000001E-2</v>
      </c>
      <c r="S361" s="151">
        <v>0</v>
      </c>
      <c r="T361" s="15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53" t="s">
        <v>299</v>
      </c>
      <c r="AT361" s="153" t="s">
        <v>144</v>
      </c>
      <c r="AU361" s="153" t="s">
        <v>140</v>
      </c>
      <c r="AY361" s="18" t="s">
        <v>132</v>
      </c>
      <c r="BE361" s="154">
        <f>IF(N361="základná",J361,0)</f>
        <v>0</v>
      </c>
      <c r="BF361" s="154">
        <f>IF(N361="znížená",J361,0)</f>
        <v>0</v>
      </c>
      <c r="BG361" s="154">
        <f>IF(N361="zákl. prenesená",J361,0)</f>
        <v>0</v>
      </c>
      <c r="BH361" s="154">
        <f>IF(N361="zníž. prenesená",J361,0)</f>
        <v>0</v>
      </c>
      <c r="BI361" s="154">
        <f>IF(N361="nulová",J361,0)</f>
        <v>0</v>
      </c>
      <c r="BJ361" s="18" t="s">
        <v>140</v>
      </c>
      <c r="BK361" s="155">
        <f>ROUND(I361*H361,3)</f>
        <v>0</v>
      </c>
      <c r="BL361" s="18" t="s">
        <v>217</v>
      </c>
      <c r="BM361" s="153" t="s">
        <v>541</v>
      </c>
    </row>
    <row r="362" spans="1:65" s="13" customFormat="1">
      <c r="B362" s="156"/>
      <c r="D362" s="157" t="s">
        <v>142</v>
      </c>
      <c r="E362" s="158" t="s">
        <v>1</v>
      </c>
      <c r="F362" s="159" t="s">
        <v>526</v>
      </c>
      <c r="H362" s="160">
        <v>1</v>
      </c>
      <c r="I362" s="161"/>
      <c r="L362" s="156"/>
      <c r="M362" s="162"/>
      <c r="N362" s="163"/>
      <c r="O362" s="163"/>
      <c r="P362" s="163"/>
      <c r="Q362" s="163"/>
      <c r="R362" s="163"/>
      <c r="S362" s="163"/>
      <c r="T362" s="164"/>
      <c r="AT362" s="158" t="s">
        <v>142</v>
      </c>
      <c r="AU362" s="158" t="s">
        <v>140</v>
      </c>
      <c r="AV362" s="13" t="s">
        <v>140</v>
      </c>
      <c r="AW362" s="13" t="s">
        <v>31</v>
      </c>
      <c r="AX362" s="13" t="s">
        <v>81</v>
      </c>
      <c r="AY362" s="158" t="s">
        <v>132</v>
      </c>
    </row>
    <row r="363" spans="1:65" s="2" customFormat="1" ht="24.2" customHeight="1">
      <c r="A363" s="33"/>
      <c r="B363" s="141"/>
      <c r="C363" s="165" t="s">
        <v>542</v>
      </c>
      <c r="D363" s="165" t="s">
        <v>144</v>
      </c>
      <c r="E363" s="166" t="s">
        <v>543</v>
      </c>
      <c r="F363" s="167" t="s">
        <v>544</v>
      </c>
      <c r="G363" s="168" t="s">
        <v>524</v>
      </c>
      <c r="H363" s="169">
        <v>2</v>
      </c>
      <c r="I363" s="170"/>
      <c r="J363" s="169">
        <f>ROUND(I363*H363,3)</f>
        <v>0</v>
      </c>
      <c r="K363" s="171"/>
      <c r="L363" s="172"/>
      <c r="M363" s="173" t="s">
        <v>1</v>
      </c>
      <c r="N363" s="174" t="s">
        <v>39</v>
      </c>
      <c r="O363" s="59"/>
      <c r="P363" s="151">
        <f>O363*H363</f>
        <v>0</v>
      </c>
      <c r="Q363" s="151">
        <v>2.5000000000000001E-2</v>
      </c>
      <c r="R363" s="151">
        <f>Q363*H363</f>
        <v>0.05</v>
      </c>
      <c r="S363" s="151">
        <v>0</v>
      </c>
      <c r="T363" s="15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3" t="s">
        <v>299</v>
      </c>
      <c r="AT363" s="153" t="s">
        <v>144</v>
      </c>
      <c r="AU363" s="153" t="s">
        <v>140</v>
      </c>
      <c r="AY363" s="18" t="s">
        <v>132</v>
      </c>
      <c r="BE363" s="154">
        <f>IF(N363="základná",J363,0)</f>
        <v>0</v>
      </c>
      <c r="BF363" s="154">
        <f>IF(N363="znížená",J363,0)</f>
        <v>0</v>
      </c>
      <c r="BG363" s="154">
        <f>IF(N363="zákl. prenesená",J363,0)</f>
        <v>0</v>
      </c>
      <c r="BH363" s="154">
        <f>IF(N363="zníž. prenesená",J363,0)</f>
        <v>0</v>
      </c>
      <c r="BI363" s="154">
        <f>IF(N363="nulová",J363,0)</f>
        <v>0</v>
      </c>
      <c r="BJ363" s="18" t="s">
        <v>140</v>
      </c>
      <c r="BK363" s="155">
        <f>ROUND(I363*H363,3)</f>
        <v>0</v>
      </c>
      <c r="BL363" s="18" t="s">
        <v>217</v>
      </c>
      <c r="BM363" s="153" t="s">
        <v>545</v>
      </c>
    </row>
    <row r="364" spans="1:65" s="13" customFormat="1">
      <c r="B364" s="156"/>
      <c r="D364" s="157" t="s">
        <v>142</v>
      </c>
      <c r="E364" s="158" t="s">
        <v>1</v>
      </c>
      <c r="F364" s="159" t="s">
        <v>528</v>
      </c>
      <c r="H364" s="160">
        <v>1</v>
      </c>
      <c r="I364" s="161"/>
      <c r="L364" s="156"/>
      <c r="M364" s="162"/>
      <c r="N364" s="163"/>
      <c r="O364" s="163"/>
      <c r="P364" s="163"/>
      <c r="Q364" s="163"/>
      <c r="R364" s="163"/>
      <c r="S364" s="163"/>
      <c r="T364" s="164"/>
      <c r="AT364" s="158" t="s">
        <v>142</v>
      </c>
      <c r="AU364" s="158" t="s">
        <v>140</v>
      </c>
      <c r="AV364" s="13" t="s">
        <v>140</v>
      </c>
      <c r="AW364" s="13" t="s">
        <v>31</v>
      </c>
      <c r="AX364" s="13" t="s">
        <v>73</v>
      </c>
      <c r="AY364" s="158" t="s">
        <v>132</v>
      </c>
    </row>
    <row r="365" spans="1:65" s="13" customFormat="1">
      <c r="B365" s="156"/>
      <c r="D365" s="157" t="s">
        <v>142</v>
      </c>
      <c r="E365" s="158" t="s">
        <v>1</v>
      </c>
      <c r="F365" s="159" t="s">
        <v>532</v>
      </c>
      <c r="H365" s="160">
        <v>1</v>
      </c>
      <c r="I365" s="161"/>
      <c r="L365" s="156"/>
      <c r="M365" s="162"/>
      <c r="N365" s="163"/>
      <c r="O365" s="163"/>
      <c r="P365" s="163"/>
      <c r="Q365" s="163"/>
      <c r="R365" s="163"/>
      <c r="S365" s="163"/>
      <c r="T365" s="164"/>
      <c r="AT365" s="158" t="s">
        <v>142</v>
      </c>
      <c r="AU365" s="158" t="s">
        <v>140</v>
      </c>
      <c r="AV365" s="13" t="s">
        <v>140</v>
      </c>
      <c r="AW365" s="13" t="s">
        <v>31</v>
      </c>
      <c r="AX365" s="13" t="s">
        <v>73</v>
      </c>
      <c r="AY365" s="158" t="s">
        <v>132</v>
      </c>
    </row>
    <row r="366" spans="1:65" s="14" customFormat="1">
      <c r="B366" s="175"/>
      <c r="D366" s="157" t="s">
        <v>142</v>
      </c>
      <c r="E366" s="176" t="s">
        <v>1</v>
      </c>
      <c r="F366" s="177" t="s">
        <v>156</v>
      </c>
      <c r="H366" s="178">
        <v>2</v>
      </c>
      <c r="I366" s="179"/>
      <c r="L366" s="175"/>
      <c r="M366" s="180"/>
      <c r="N366" s="181"/>
      <c r="O366" s="181"/>
      <c r="P366" s="181"/>
      <c r="Q366" s="181"/>
      <c r="R366" s="181"/>
      <c r="S366" s="181"/>
      <c r="T366" s="182"/>
      <c r="AT366" s="176" t="s">
        <v>142</v>
      </c>
      <c r="AU366" s="176" t="s">
        <v>140</v>
      </c>
      <c r="AV366" s="14" t="s">
        <v>139</v>
      </c>
      <c r="AW366" s="14" t="s">
        <v>31</v>
      </c>
      <c r="AX366" s="14" t="s">
        <v>81</v>
      </c>
      <c r="AY366" s="176" t="s">
        <v>132</v>
      </c>
    </row>
    <row r="367" spans="1:65" s="2" customFormat="1" ht="24.2" customHeight="1">
      <c r="A367" s="33"/>
      <c r="B367" s="141"/>
      <c r="C367" s="165" t="s">
        <v>546</v>
      </c>
      <c r="D367" s="165" t="s">
        <v>144</v>
      </c>
      <c r="E367" s="166" t="s">
        <v>547</v>
      </c>
      <c r="F367" s="167" t="s">
        <v>548</v>
      </c>
      <c r="G367" s="168" t="s">
        <v>524</v>
      </c>
      <c r="H367" s="169">
        <v>1</v>
      </c>
      <c r="I367" s="170"/>
      <c r="J367" s="169">
        <f>ROUND(I367*H367,3)</f>
        <v>0</v>
      </c>
      <c r="K367" s="171"/>
      <c r="L367" s="172"/>
      <c r="M367" s="173" t="s">
        <v>1</v>
      </c>
      <c r="N367" s="174" t="s">
        <v>39</v>
      </c>
      <c r="O367" s="59"/>
      <c r="P367" s="151">
        <f>O367*H367</f>
        <v>0</v>
      </c>
      <c r="Q367" s="151">
        <v>2.5000000000000001E-2</v>
      </c>
      <c r="R367" s="151">
        <f>Q367*H367</f>
        <v>2.5000000000000001E-2</v>
      </c>
      <c r="S367" s="151">
        <v>0</v>
      </c>
      <c r="T367" s="15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53" t="s">
        <v>299</v>
      </c>
      <c r="AT367" s="153" t="s">
        <v>144</v>
      </c>
      <c r="AU367" s="153" t="s">
        <v>140</v>
      </c>
      <c r="AY367" s="18" t="s">
        <v>132</v>
      </c>
      <c r="BE367" s="154">
        <f>IF(N367="základná",J367,0)</f>
        <v>0</v>
      </c>
      <c r="BF367" s="154">
        <f>IF(N367="znížená",J367,0)</f>
        <v>0</v>
      </c>
      <c r="BG367" s="154">
        <f>IF(N367="zákl. prenesená",J367,0)</f>
        <v>0</v>
      </c>
      <c r="BH367" s="154">
        <f>IF(N367="zníž. prenesená",J367,0)</f>
        <v>0</v>
      </c>
      <c r="BI367" s="154">
        <f>IF(N367="nulová",J367,0)</f>
        <v>0</v>
      </c>
      <c r="BJ367" s="18" t="s">
        <v>140</v>
      </c>
      <c r="BK367" s="155">
        <f>ROUND(I367*H367,3)</f>
        <v>0</v>
      </c>
      <c r="BL367" s="18" t="s">
        <v>217</v>
      </c>
      <c r="BM367" s="153" t="s">
        <v>549</v>
      </c>
    </row>
    <row r="368" spans="1:65" s="13" customFormat="1">
      <c r="B368" s="156"/>
      <c r="D368" s="157" t="s">
        <v>142</v>
      </c>
      <c r="E368" s="158" t="s">
        <v>1</v>
      </c>
      <c r="F368" s="159" t="s">
        <v>531</v>
      </c>
      <c r="H368" s="160">
        <v>1</v>
      </c>
      <c r="I368" s="161"/>
      <c r="L368" s="156"/>
      <c r="M368" s="162"/>
      <c r="N368" s="163"/>
      <c r="O368" s="163"/>
      <c r="P368" s="163"/>
      <c r="Q368" s="163"/>
      <c r="R368" s="163"/>
      <c r="S368" s="163"/>
      <c r="T368" s="164"/>
      <c r="AT368" s="158" t="s">
        <v>142</v>
      </c>
      <c r="AU368" s="158" t="s">
        <v>140</v>
      </c>
      <c r="AV368" s="13" t="s">
        <v>140</v>
      </c>
      <c r="AW368" s="13" t="s">
        <v>31</v>
      </c>
      <c r="AX368" s="13" t="s">
        <v>81</v>
      </c>
      <c r="AY368" s="158" t="s">
        <v>132</v>
      </c>
    </row>
    <row r="369" spans="1:65" s="2" customFormat="1" ht="37.9" customHeight="1">
      <c r="A369" s="33"/>
      <c r="B369" s="141"/>
      <c r="C369" s="165" t="s">
        <v>550</v>
      </c>
      <c r="D369" s="165" t="s">
        <v>144</v>
      </c>
      <c r="E369" s="166" t="s">
        <v>551</v>
      </c>
      <c r="F369" s="167" t="s">
        <v>552</v>
      </c>
      <c r="G369" s="168" t="s">
        <v>524</v>
      </c>
      <c r="H369" s="169">
        <v>3</v>
      </c>
      <c r="I369" s="170"/>
      <c r="J369" s="169">
        <f>ROUND(I369*H369,3)</f>
        <v>0</v>
      </c>
      <c r="K369" s="171"/>
      <c r="L369" s="172"/>
      <c r="M369" s="173" t="s">
        <v>1</v>
      </c>
      <c r="N369" s="174" t="s">
        <v>39</v>
      </c>
      <c r="O369" s="59"/>
      <c r="P369" s="151">
        <f>O369*H369</f>
        <v>0</v>
      </c>
      <c r="Q369" s="151">
        <v>2.5000000000000001E-2</v>
      </c>
      <c r="R369" s="151">
        <f>Q369*H369</f>
        <v>7.5000000000000011E-2</v>
      </c>
      <c r="S369" s="151">
        <v>0</v>
      </c>
      <c r="T369" s="152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3" t="s">
        <v>299</v>
      </c>
      <c r="AT369" s="153" t="s">
        <v>144</v>
      </c>
      <c r="AU369" s="153" t="s">
        <v>140</v>
      </c>
      <c r="AY369" s="18" t="s">
        <v>132</v>
      </c>
      <c r="BE369" s="154">
        <f>IF(N369="základná",J369,0)</f>
        <v>0</v>
      </c>
      <c r="BF369" s="154">
        <f>IF(N369="znížená",J369,0)</f>
        <v>0</v>
      </c>
      <c r="BG369" s="154">
        <f>IF(N369="zákl. prenesená",J369,0)</f>
        <v>0</v>
      </c>
      <c r="BH369" s="154">
        <f>IF(N369="zníž. prenesená",J369,0)</f>
        <v>0</v>
      </c>
      <c r="BI369" s="154">
        <f>IF(N369="nulová",J369,0)</f>
        <v>0</v>
      </c>
      <c r="BJ369" s="18" t="s">
        <v>140</v>
      </c>
      <c r="BK369" s="155">
        <f>ROUND(I369*H369,3)</f>
        <v>0</v>
      </c>
      <c r="BL369" s="18" t="s">
        <v>217</v>
      </c>
      <c r="BM369" s="153" t="s">
        <v>553</v>
      </c>
    </row>
    <row r="370" spans="1:65" s="13" customFormat="1">
      <c r="B370" s="156"/>
      <c r="D370" s="157" t="s">
        <v>142</v>
      </c>
      <c r="E370" s="158" t="s">
        <v>1</v>
      </c>
      <c r="F370" s="159" t="s">
        <v>533</v>
      </c>
      <c r="H370" s="160">
        <v>3</v>
      </c>
      <c r="I370" s="161"/>
      <c r="L370" s="156"/>
      <c r="M370" s="162"/>
      <c r="N370" s="163"/>
      <c r="O370" s="163"/>
      <c r="P370" s="163"/>
      <c r="Q370" s="163"/>
      <c r="R370" s="163"/>
      <c r="S370" s="163"/>
      <c r="T370" s="164"/>
      <c r="AT370" s="158" t="s">
        <v>142</v>
      </c>
      <c r="AU370" s="158" t="s">
        <v>140</v>
      </c>
      <c r="AV370" s="13" t="s">
        <v>140</v>
      </c>
      <c r="AW370" s="13" t="s">
        <v>31</v>
      </c>
      <c r="AX370" s="13" t="s">
        <v>81</v>
      </c>
      <c r="AY370" s="158" t="s">
        <v>132</v>
      </c>
    </row>
    <row r="371" spans="1:65" s="2" customFormat="1" ht="24.2" customHeight="1">
      <c r="A371" s="33"/>
      <c r="B371" s="141"/>
      <c r="C371" s="142" t="s">
        <v>554</v>
      </c>
      <c r="D371" s="142" t="s">
        <v>135</v>
      </c>
      <c r="E371" s="143" t="s">
        <v>555</v>
      </c>
      <c r="F371" s="144" t="s">
        <v>556</v>
      </c>
      <c r="G371" s="145" t="s">
        <v>524</v>
      </c>
      <c r="H371" s="146">
        <v>5</v>
      </c>
      <c r="I371" s="147"/>
      <c r="J371" s="146">
        <f>ROUND(I371*H371,3)</f>
        <v>0</v>
      </c>
      <c r="K371" s="148"/>
      <c r="L371" s="34"/>
      <c r="M371" s="149" t="s">
        <v>1</v>
      </c>
      <c r="N371" s="150" t="s">
        <v>39</v>
      </c>
      <c r="O371" s="59"/>
      <c r="P371" s="151">
        <f>O371*H371</f>
        <v>0</v>
      </c>
      <c r="Q371" s="151">
        <v>1.2E-4</v>
      </c>
      <c r="R371" s="151">
        <f>Q371*H371</f>
        <v>6.0000000000000006E-4</v>
      </c>
      <c r="S371" s="151">
        <v>0</v>
      </c>
      <c r="T371" s="15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3" t="s">
        <v>217</v>
      </c>
      <c r="AT371" s="153" t="s">
        <v>135</v>
      </c>
      <c r="AU371" s="153" t="s">
        <v>140</v>
      </c>
      <c r="AY371" s="18" t="s">
        <v>132</v>
      </c>
      <c r="BE371" s="154">
        <f>IF(N371="základná",J371,0)</f>
        <v>0</v>
      </c>
      <c r="BF371" s="154">
        <f>IF(N371="znížená",J371,0)</f>
        <v>0</v>
      </c>
      <c r="BG371" s="154">
        <f>IF(N371="zákl. prenesená",J371,0)</f>
        <v>0</v>
      </c>
      <c r="BH371" s="154">
        <f>IF(N371="zníž. prenesená",J371,0)</f>
        <v>0</v>
      </c>
      <c r="BI371" s="154">
        <f>IF(N371="nulová",J371,0)</f>
        <v>0</v>
      </c>
      <c r="BJ371" s="18" t="s">
        <v>140</v>
      </c>
      <c r="BK371" s="155">
        <f>ROUND(I371*H371,3)</f>
        <v>0</v>
      </c>
      <c r="BL371" s="18" t="s">
        <v>217</v>
      </c>
      <c r="BM371" s="153" t="s">
        <v>557</v>
      </c>
    </row>
    <row r="372" spans="1:65" s="2" customFormat="1" ht="24.2" customHeight="1">
      <c r="A372" s="33"/>
      <c r="B372" s="141"/>
      <c r="C372" s="165" t="s">
        <v>558</v>
      </c>
      <c r="D372" s="165" t="s">
        <v>144</v>
      </c>
      <c r="E372" s="166" t="s">
        <v>559</v>
      </c>
      <c r="F372" s="167" t="s">
        <v>560</v>
      </c>
      <c r="G372" s="168" t="s">
        <v>152</v>
      </c>
      <c r="H372" s="169">
        <v>4.5339999999999998</v>
      </c>
      <c r="I372" s="170"/>
      <c r="J372" s="169">
        <f>ROUND(I372*H372,3)</f>
        <v>0</v>
      </c>
      <c r="K372" s="171"/>
      <c r="L372" s="172"/>
      <c r="M372" s="173" t="s">
        <v>1</v>
      </c>
      <c r="N372" s="174" t="s">
        <v>39</v>
      </c>
      <c r="O372" s="59"/>
      <c r="P372" s="151">
        <f>O372*H372</f>
        <v>0</v>
      </c>
      <c r="Q372" s="151">
        <v>3.3E-3</v>
      </c>
      <c r="R372" s="151">
        <f>Q372*H372</f>
        <v>1.4962199999999998E-2</v>
      </c>
      <c r="S372" s="151">
        <v>0</v>
      </c>
      <c r="T372" s="15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53" t="s">
        <v>299</v>
      </c>
      <c r="AT372" s="153" t="s">
        <v>144</v>
      </c>
      <c r="AU372" s="153" t="s">
        <v>140</v>
      </c>
      <c r="AY372" s="18" t="s">
        <v>132</v>
      </c>
      <c r="BE372" s="154">
        <f>IF(N372="základná",J372,0)</f>
        <v>0</v>
      </c>
      <c r="BF372" s="154">
        <f>IF(N372="znížená",J372,0)</f>
        <v>0</v>
      </c>
      <c r="BG372" s="154">
        <f>IF(N372="zákl. prenesená",J372,0)</f>
        <v>0</v>
      </c>
      <c r="BH372" s="154">
        <f>IF(N372="zníž. prenesená",J372,0)</f>
        <v>0</v>
      </c>
      <c r="BI372" s="154">
        <f>IF(N372="nulová",J372,0)</f>
        <v>0</v>
      </c>
      <c r="BJ372" s="18" t="s">
        <v>140</v>
      </c>
      <c r="BK372" s="155">
        <f>ROUND(I372*H372,3)</f>
        <v>0</v>
      </c>
      <c r="BL372" s="18" t="s">
        <v>217</v>
      </c>
      <c r="BM372" s="153" t="s">
        <v>561</v>
      </c>
    </row>
    <row r="373" spans="1:65" s="13" customFormat="1">
      <c r="B373" s="156"/>
      <c r="D373" s="157" t="s">
        <v>142</v>
      </c>
      <c r="E373" s="158" t="s">
        <v>1</v>
      </c>
      <c r="F373" s="159" t="s">
        <v>562</v>
      </c>
      <c r="H373" s="160">
        <v>3.00888</v>
      </c>
      <c r="I373" s="161"/>
      <c r="L373" s="156"/>
      <c r="M373" s="162"/>
      <c r="N373" s="163"/>
      <c r="O373" s="163"/>
      <c r="P373" s="163"/>
      <c r="Q373" s="163"/>
      <c r="R373" s="163"/>
      <c r="S373" s="163"/>
      <c r="T373" s="164"/>
      <c r="AT373" s="158" t="s">
        <v>142</v>
      </c>
      <c r="AU373" s="158" t="s">
        <v>140</v>
      </c>
      <c r="AV373" s="13" t="s">
        <v>140</v>
      </c>
      <c r="AW373" s="13" t="s">
        <v>31</v>
      </c>
      <c r="AX373" s="13" t="s">
        <v>73</v>
      </c>
      <c r="AY373" s="158" t="s">
        <v>132</v>
      </c>
    </row>
    <row r="374" spans="1:65" s="13" customFormat="1">
      <c r="B374" s="156"/>
      <c r="D374" s="157" t="s">
        <v>142</v>
      </c>
      <c r="E374" s="158" t="s">
        <v>1</v>
      </c>
      <c r="F374" s="159" t="s">
        <v>563</v>
      </c>
      <c r="H374" s="160">
        <v>1.5253350000000001</v>
      </c>
      <c r="I374" s="161"/>
      <c r="L374" s="156"/>
      <c r="M374" s="162"/>
      <c r="N374" s="163"/>
      <c r="O374" s="163"/>
      <c r="P374" s="163"/>
      <c r="Q374" s="163"/>
      <c r="R374" s="163"/>
      <c r="S374" s="163"/>
      <c r="T374" s="164"/>
      <c r="AT374" s="158" t="s">
        <v>142</v>
      </c>
      <c r="AU374" s="158" t="s">
        <v>140</v>
      </c>
      <c r="AV374" s="13" t="s">
        <v>140</v>
      </c>
      <c r="AW374" s="13" t="s">
        <v>31</v>
      </c>
      <c r="AX374" s="13" t="s">
        <v>73</v>
      </c>
      <c r="AY374" s="158" t="s">
        <v>132</v>
      </c>
    </row>
    <row r="375" spans="1:65" s="14" customFormat="1">
      <c r="B375" s="175"/>
      <c r="D375" s="157" t="s">
        <v>142</v>
      </c>
      <c r="E375" s="176" t="s">
        <v>1</v>
      </c>
      <c r="F375" s="177" t="s">
        <v>156</v>
      </c>
      <c r="H375" s="178">
        <v>4.5342149999999997</v>
      </c>
      <c r="I375" s="179"/>
      <c r="L375" s="175"/>
      <c r="M375" s="180"/>
      <c r="N375" s="181"/>
      <c r="O375" s="181"/>
      <c r="P375" s="181"/>
      <c r="Q375" s="181"/>
      <c r="R375" s="181"/>
      <c r="S375" s="181"/>
      <c r="T375" s="182"/>
      <c r="AT375" s="176" t="s">
        <v>142</v>
      </c>
      <c r="AU375" s="176" t="s">
        <v>140</v>
      </c>
      <c r="AV375" s="14" t="s">
        <v>139</v>
      </c>
      <c r="AW375" s="14" t="s">
        <v>31</v>
      </c>
      <c r="AX375" s="14" t="s">
        <v>81</v>
      </c>
      <c r="AY375" s="176" t="s">
        <v>132</v>
      </c>
    </row>
    <row r="376" spans="1:65" s="2" customFormat="1" ht="14.45" customHeight="1">
      <c r="A376" s="33"/>
      <c r="B376" s="141"/>
      <c r="C376" s="142" t="s">
        <v>564</v>
      </c>
      <c r="D376" s="142" t="s">
        <v>135</v>
      </c>
      <c r="E376" s="143" t="s">
        <v>565</v>
      </c>
      <c r="F376" s="144" t="s">
        <v>566</v>
      </c>
      <c r="G376" s="145" t="s">
        <v>524</v>
      </c>
      <c r="H376" s="146">
        <v>3</v>
      </c>
      <c r="I376" s="147"/>
      <c r="J376" s="146">
        <f>ROUND(I376*H376,3)</f>
        <v>0</v>
      </c>
      <c r="K376" s="148"/>
      <c r="L376" s="34"/>
      <c r="M376" s="149" t="s">
        <v>1</v>
      </c>
      <c r="N376" s="150" t="s">
        <v>39</v>
      </c>
      <c r="O376" s="59"/>
      <c r="P376" s="151">
        <f>O376*H376</f>
        <v>0</v>
      </c>
      <c r="Q376" s="151">
        <v>8.4999999999999995E-4</v>
      </c>
      <c r="R376" s="151">
        <f>Q376*H376</f>
        <v>2.5499999999999997E-3</v>
      </c>
      <c r="S376" s="151">
        <v>0</v>
      </c>
      <c r="T376" s="152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53" t="s">
        <v>217</v>
      </c>
      <c r="AT376" s="153" t="s">
        <v>135</v>
      </c>
      <c r="AU376" s="153" t="s">
        <v>140</v>
      </c>
      <c r="AY376" s="18" t="s">
        <v>132</v>
      </c>
      <c r="BE376" s="154">
        <f>IF(N376="základná",J376,0)</f>
        <v>0</v>
      </c>
      <c r="BF376" s="154">
        <f>IF(N376="znížená",J376,0)</f>
        <v>0</v>
      </c>
      <c r="BG376" s="154">
        <f>IF(N376="zákl. prenesená",J376,0)</f>
        <v>0</v>
      </c>
      <c r="BH376" s="154">
        <f>IF(N376="zníž. prenesená",J376,0)</f>
        <v>0</v>
      </c>
      <c r="BI376" s="154">
        <f>IF(N376="nulová",J376,0)</f>
        <v>0</v>
      </c>
      <c r="BJ376" s="18" t="s">
        <v>140</v>
      </c>
      <c r="BK376" s="155">
        <f>ROUND(I376*H376,3)</f>
        <v>0</v>
      </c>
      <c r="BL376" s="18" t="s">
        <v>217</v>
      </c>
      <c r="BM376" s="153" t="s">
        <v>567</v>
      </c>
    </row>
    <row r="377" spans="1:65" s="13" customFormat="1">
      <c r="B377" s="156"/>
      <c r="D377" s="157" t="s">
        <v>142</v>
      </c>
      <c r="E377" s="158" t="s">
        <v>1</v>
      </c>
      <c r="F377" s="159" t="s">
        <v>528</v>
      </c>
      <c r="H377" s="160">
        <v>1</v>
      </c>
      <c r="I377" s="161"/>
      <c r="L377" s="156"/>
      <c r="M377" s="162"/>
      <c r="N377" s="163"/>
      <c r="O377" s="163"/>
      <c r="P377" s="163"/>
      <c r="Q377" s="163"/>
      <c r="R377" s="163"/>
      <c r="S377" s="163"/>
      <c r="T377" s="164"/>
      <c r="AT377" s="158" t="s">
        <v>142</v>
      </c>
      <c r="AU377" s="158" t="s">
        <v>140</v>
      </c>
      <c r="AV377" s="13" t="s">
        <v>140</v>
      </c>
      <c r="AW377" s="13" t="s">
        <v>31</v>
      </c>
      <c r="AX377" s="13" t="s">
        <v>73</v>
      </c>
      <c r="AY377" s="158" t="s">
        <v>132</v>
      </c>
    </row>
    <row r="378" spans="1:65" s="13" customFormat="1">
      <c r="B378" s="156"/>
      <c r="D378" s="157" t="s">
        <v>142</v>
      </c>
      <c r="E378" s="158" t="s">
        <v>1</v>
      </c>
      <c r="F378" s="159" t="s">
        <v>531</v>
      </c>
      <c r="H378" s="160">
        <v>1</v>
      </c>
      <c r="I378" s="161"/>
      <c r="L378" s="156"/>
      <c r="M378" s="162"/>
      <c r="N378" s="163"/>
      <c r="O378" s="163"/>
      <c r="P378" s="163"/>
      <c r="Q378" s="163"/>
      <c r="R378" s="163"/>
      <c r="S378" s="163"/>
      <c r="T378" s="164"/>
      <c r="AT378" s="158" t="s">
        <v>142</v>
      </c>
      <c r="AU378" s="158" t="s">
        <v>140</v>
      </c>
      <c r="AV378" s="13" t="s">
        <v>140</v>
      </c>
      <c r="AW378" s="13" t="s">
        <v>31</v>
      </c>
      <c r="AX378" s="13" t="s">
        <v>73</v>
      </c>
      <c r="AY378" s="158" t="s">
        <v>132</v>
      </c>
    </row>
    <row r="379" spans="1:65" s="13" customFormat="1">
      <c r="B379" s="156"/>
      <c r="D379" s="157" t="s">
        <v>142</v>
      </c>
      <c r="E379" s="158" t="s">
        <v>1</v>
      </c>
      <c r="F379" s="159" t="s">
        <v>532</v>
      </c>
      <c r="H379" s="160">
        <v>1</v>
      </c>
      <c r="I379" s="161"/>
      <c r="L379" s="156"/>
      <c r="M379" s="162"/>
      <c r="N379" s="163"/>
      <c r="O379" s="163"/>
      <c r="P379" s="163"/>
      <c r="Q379" s="163"/>
      <c r="R379" s="163"/>
      <c r="S379" s="163"/>
      <c r="T379" s="164"/>
      <c r="AT379" s="158" t="s">
        <v>142</v>
      </c>
      <c r="AU379" s="158" t="s">
        <v>140</v>
      </c>
      <c r="AV379" s="13" t="s">
        <v>140</v>
      </c>
      <c r="AW379" s="13" t="s">
        <v>31</v>
      </c>
      <c r="AX379" s="13" t="s">
        <v>73</v>
      </c>
      <c r="AY379" s="158" t="s">
        <v>132</v>
      </c>
    </row>
    <row r="380" spans="1:65" s="14" customFormat="1">
      <c r="B380" s="175"/>
      <c r="D380" s="157" t="s">
        <v>142</v>
      </c>
      <c r="E380" s="176" t="s">
        <v>1</v>
      </c>
      <c r="F380" s="177" t="s">
        <v>568</v>
      </c>
      <c r="H380" s="178">
        <v>3</v>
      </c>
      <c r="I380" s="179"/>
      <c r="L380" s="175"/>
      <c r="M380" s="180"/>
      <c r="N380" s="181"/>
      <c r="O380" s="181"/>
      <c r="P380" s="181"/>
      <c r="Q380" s="181"/>
      <c r="R380" s="181"/>
      <c r="S380" s="181"/>
      <c r="T380" s="182"/>
      <c r="AT380" s="176" t="s">
        <v>142</v>
      </c>
      <c r="AU380" s="176" t="s">
        <v>140</v>
      </c>
      <c r="AV380" s="14" t="s">
        <v>139</v>
      </c>
      <c r="AW380" s="14" t="s">
        <v>31</v>
      </c>
      <c r="AX380" s="14" t="s">
        <v>81</v>
      </c>
      <c r="AY380" s="176" t="s">
        <v>132</v>
      </c>
    </row>
    <row r="381" spans="1:65" s="2" customFormat="1" ht="24.2" customHeight="1">
      <c r="A381" s="33"/>
      <c r="B381" s="141"/>
      <c r="C381" s="165" t="s">
        <v>569</v>
      </c>
      <c r="D381" s="165" t="s">
        <v>144</v>
      </c>
      <c r="E381" s="166" t="s">
        <v>570</v>
      </c>
      <c r="F381" s="167" t="s">
        <v>571</v>
      </c>
      <c r="G381" s="168" t="s">
        <v>524</v>
      </c>
      <c r="H381" s="169">
        <v>3</v>
      </c>
      <c r="I381" s="170"/>
      <c r="J381" s="169">
        <f>ROUND(I381*H381,3)</f>
        <v>0</v>
      </c>
      <c r="K381" s="171"/>
      <c r="L381" s="172"/>
      <c r="M381" s="173" t="s">
        <v>1</v>
      </c>
      <c r="N381" s="174" t="s">
        <v>39</v>
      </c>
      <c r="O381" s="59"/>
      <c r="P381" s="151">
        <f>O381*H381</f>
        <v>0</v>
      </c>
      <c r="Q381" s="151">
        <v>1.4999999999999999E-2</v>
      </c>
      <c r="R381" s="151">
        <f>Q381*H381</f>
        <v>4.4999999999999998E-2</v>
      </c>
      <c r="S381" s="151">
        <v>0</v>
      </c>
      <c r="T381" s="15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53" t="s">
        <v>299</v>
      </c>
      <c r="AT381" s="153" t="s">
        <v>144</v>
      </c>
      <c r="AU381" s="153" t="s">
        <v>140</v>
      </c>
      <c r="AY381" s="18" t="s">
        <v>132</v>
      </c>
      <c r="BE381" s="154">
        <f>IF(N381="základná",J381,0)</f>
        <v>0</v>
      </c>
      <c r="BF381" s="154">
        <f>IF(N381="znížená",J381,0)</f>
        <v>0</v>
      </c>
      <c r="BG381" s="154">
        <f>IF(N381="zákl. prenesená",J381,0)</f>
        <v>0</v>
      </c>
      <c r="BH381" s="154">
        <f>IF(N381="zníž. prenesená",J381,0)</f>
        <v>0</v>
      </c>
      <c r="BI381" s="154">
        <f>IF(N381="nulová",J381,0)</f>
        <v>0</v>
      </c>
      <c r="BJ381" s="18" t="s">
        <v>140</v>
      </c>
      <c r="BK381" s="155">
        <f>ROUND(I381*H381,3)</f>
        <v>0</v>
      </c>
      <c r="BL381" s="18" t="s">
        <v>217</v>
      </c>
      <c r="BM381" s="153" t="s">
        <v>572</v>
      </c>
    </row>
    <row r="382" spans="1:65" s="2" customFormat="1" ht="14.45" customHeight="1">
      <c r="A382" s="33"/>
      <c r="B382" s="141"/>
      <c r="C382" s="142" t="s">
        <v>573</v>
      </c>
      <c r="D382" s="142" t="s">
        <v>135</v>
      </c>
      <c r="E382" s="143" t="s">
        <v>574</v>
      </c>
      <c r="F382" s="144" t="s">
        <v>575</v>
      </c>
      <c r="G382" s="145" t="s">
        <v>524</v>
      </c>
      <c r="H382" s="146">
        <v>5</v>
      </c>
      <c r="I382" s="147"/>
      <c r="J382" s="146">
        <f>ROUND(I382*H382,3)</f>
        <v>0</v>
      </c>
      <c r="K382" s="148"/>
      <c r="L382" s="34"/>
      <c r="M382" s="149" t="s">
        <v>1</v>
      </c>
      <c r="N382" s="150" t="s">
        <v>39</v>
      </c>
      <c r="O382" s="59"/>
      <c r="P382" s="151">
        <f>O382*H382</f>
        <v>0</v>
      </c>
      <c r="Q382" s="151">
        <v>4.4999999999999999E-4</v>
      </c>
      <c r="R382" s="151">
        <f>Q382*H382</f>
        <v>2.2499999999999998E-3</v>
      </c>
      <c r="S382" s="151">
        <v>0</v>
      </c>
      <c r="T382" s="15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53" t="s">
        <v>217</v>
      </c>
      <c r="AT382" s="153" t="s">
        <v>135</v>
      </c>
      <c r="AU382" s="153" t="s">
        <v>140</v>
      </c>
      <c r="AY382" s="18" t="s">
        <v>132</v>
      </c>
      <c r="BE382" s="154">
        <f>IF(N382="základná",J382,0)</f>
        <v>0</v>
      </c>
      <c r="BF382" s="154">
        <f>IF(N382="znížená",J382,0)</f>
        <v>0</v>
      </c>
      <c r="BG382" s="154">
        <f>IF(N382="zákl. prenesená",J382,0)</f>
        <v>0</v>
      </c>
      <c r="BH382" s="154">
        <f>IF(N382="zníž. prenesená",J382,0)</f>
        <v>0</v>
      </c>
      <c r="BI382" s="154">
        <f>IF(N382="nulová",J382,0)</f>
        <v>0</v>
      </c>
      <c r="BJ382" s="18" t="s">
        <v>140</v>
      </c>
      <c r="BK382" s="155">
        <f>ROUND(I382*H382,3)</f>
        <v>0</v>
      </c>
      <c r="BL382" s="18" t="s">
        <v>217</v>
      </c>
      <c r="BM382" s="153" t="s">
        <v>576</v>
      </c>
    </row>
    <row r="383" spans="1:65" s="13" customFormat="1">
      <c r="B383" s="156"/>
      <c r="D383" s="157" t="s">
        <v>142</v>
      </c>
      <c r="E383" s="158" t="s">
        <v>1</v>
      </c>
      <c r="F383" s="159" t="s">
        <v>526</v>
      </c>
      <c r="H383" s="160">
        <v>1</v>
      </c>
      <c r="I383" s="161"/>
      <c r="L383" s="156"/>
      <c r="M383" s="162"/>
      <c r="N383" s="163"/>
      <c r="O383" s="163"/>
      <c r="P383" s="163"/>
      <c r="Q383" s="163"/>
      <c r="R383" s="163"/>
      <c r="S383" s="163"/>
      <c r="T383" s="164"/>
      <c r="AT383" s="158" t="s">
        <v>142</v>
      </c>
      <c r="AU383" s="158" t="s">
        <v>140</v>
      </c>
      <c r="AV383" s="13" t="s">
        <v>140</v>
      </c>
      <c r="AW383" s="13" t="s">
        <v>31</v>
      </c>
      <c r="AX383" s="13" t="s">
        <v>73</v>
      </c>
      <c r="AY383" s="158" t="s">
        <v>132</v>
      </c>
    </row>
    <row r="384" spans="1:65" s="13" customFormat="1">
      <c r="B384" s="156"/>
      <c r="D384" s="157" t="s">
        <v>142</v>
      </c>
      <c r="E384" s="158" t="s">
        <v>1</v>
      </c>
      <c r="F384" s="159" t="s">
        <v>527</v>
      </c>
      <c r="H384" s="160">
        <v>1</v>
      </c>
      <c r="I384" s="161"/>
      <c r="L384" s="156"/>
      <c r="M384" s="162"/>
      <c r="N384" s="163"/>
      <c r="O384" s="163"/>
      <c r="P384" s="163"/>
      <c r="Q384" s="163"/>
      <c r="R384" s="163"/>
      <c r="S384" s="163"/>
      <c r="T384" s="164"/>
      <c r="AT384" s="158" t="s">
        <v>142</v>
      </c>
      <c r="AU384" s="158" t="s">
        <v>140</v>
      </c>
      <c r="AV384" s="13" t="s">
        <v>140</v>
      </c>
      <c r="AW384" s="13" t="s">
        <v>31</v>
      </c>
      <c r="AX384" s="13" t="s">
        <v>73</v>
      </c>
      <c r="AY384" s="158" t="s">
        <v>132</v>
      </c>
    </row>
    <row r="385" spans="1:65" s="13" customFormat="1">
      <c r="B385" s="156"/>
      <c r="D385" s="157" t="s">
        <v>142</v>
      </c>
      <c r="E385" s="158" t="s">
        <v>1</v>
      </c>
      <c r="F385" s="159" t="s">
        <v>529</v>
      </c>
      <c r="H385" s="160">
        <v>2</v>
      </c>
      <c r="I385" s="161"/>
      <c r="L385" s="156"/>
      <c r="M385" s="162"/>
      <c r="N385" s="163"/>
      <c r="O385" s="163"/>
      <c r="P385" s="163"/>
      <c r="Q385" s="163"/>
      <c r="R385" s="163"/>
      <c r="S385" s="163"/>
      <c r="T385" s="164"/>
      <c r="AT385" s="158" t="s">
        <v>142</v>
      </c>
      <c r="AU385" s="158" t="s">
        <v>140</v>
      </c>
      <c r="AV385" s="13" t="s">
        <v>140</v>
      </c>
      <c r="AW385" s="13" t="s">
        <v>31</v>
      </c>
      <c r="AX385" s="13" t="s">
        <v>73</v>
      </c>
      <c r="AY385" s="158" t="s">
        <v>132</v>
      </c>
    </row>
    <row r="386" spans="1:65" s="13" customFormat="1">
      <c r="B386" s="156"/>
      <c r="D386" s="157" t="s">
        <v>142</v>
      </c>
      <c r="E386" s="158" t="s">
        <v>1</v>
      </c>
      <c r="F386" s="159" t="s">
        <v>530</v>
      </c>
      <c r="H386" s="160">
        <v>1</v>
      </c>
      <c r="I386" s="161"/>
      <c r="L386" s="156"/>
      <c r="M386" s="162"/>
      <c r="N386" s="163"/>
      <c r="O386" s="163"/>
      <c r="P386" s="163"/>
      <c r="Q386" s="163"/>
      <c r="R386" s="163"/>
      <c r="S386" s="163"/>
      <c r="T386" s="164"/>
      <c r="AT386" s="158" t="s">
        <v>142</v>
      </c>
      <c r="AU386" s="158" t="s">
        <v>140</v>
      </c>
      <c r="AV386" s="13" t="s">
        <v>140</v>
      </c>
      <c r="AW386" s="13" t="s">
        <v>31</v>
      </c>
      <c r="AX386" s="13" t="s">
        <v>73</v>
      </c>
      <c r="AY386" s="158" t="s">
        <v>132</v>
      </c>
    </row>
    <row r="387" spans="1:65" s="14" customFormat="1">
      <c r="B387" s="175"/>
      <c r="D387" s="157" t="s">
        <v>142</v>
      </c>
      <c r="E387" s="176" t="s">
        <v>1</v>
      </c>
      <c r="F387" s="177" t="s">
        <v>577</v>
      </c>
      <c r="H387" s="178">
        <v>5</v>
      </c>
      <c r="I387" s="179"/>
      <c r="L387" s="175"/>
      <c r="M387" s="180"/>
      <c r="N387" s="181"/>
      <c r="O387" s="181"/>
      <c r="P387" s="181"/>
      <c r="Q387" s="181"/>
      <c r="R387" s="181"/>
      <c r="S387" s="181"/>
      <c r="T387" s="182"/>
      <c r="AT387" s="176" t="s">
        <v>142</v>
      </c>
      <c r="AU387" s="176" t="s">
        <v>140</v>
      </c>
      <c r="AV387" s="14" t="s">
        <v>139</v>
      </c>
      <c r="AW387" s="14" t="s">
        <v>31</v>
      </c>
      <c r="AX387" s="14" t="s">
        <v>81</v>
      </c>
      <c r="AY387" s="176" t="s">
        <v>132</v>
      </c>
    </row>
    <row r="388" spans="1:65" s="2" customFormat="1" ht="37.9" customHeight="1">
      <c r="A388" s="33"/>
      <c r="B388" s="141"/>
      <c r="C388" s="165" t="s">
        <v>578</v>
      </c>
      <c r="D388" s="165" t="s">
        <v>144</v>
      </c>
      <c r="E388" s="166" t="s">
        <v>579</v>
      </c>
      <c r="F388" s="167" t="s">
        <v>580</v>
      </c>
      <c r="G388" s="168" t="s">
        <v>524</v>
      </c>
      <c r="H388" s="169">
        <v>5</v>
      </c>
      <c r="I388" s="170"/>
      <c r="J388" s="169">
        <f>ROUND(I388*H388,3)</f>
        <v>0</v>
      </c>
      <c r="K388" s="171"/>
      <c r="L388" s="172"/>
      <c r="M388" s="173" t="s">
        <v>1</v>
      </c>
      <c r="N388" s="174" t="s">
        <v>39</v>
      </c>
      <c r="O388" s="59"/>
      <c r="P388" s="151">
        <f>O388*H388</f>
        <v>0</v>
      </c>
      <c r="Q388" s="151">
        <v>1.4999999999999999E-2</v>
      </c>
      <c r="R388" s="151">
        <f>Q388*H388</f>
        <v>7.4999999999999997E-2</v>
      </c>
      <c r="S388" s="151">
        <v>0</v>
      </c>
      <c r="T388" s="152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53" t="s">
        <v>299</v>
      </c>
      <c r="AT388" s="153" t="s">
        <v>144</v>
      </c>
      <c r="AU388" s="153" t="s">
        <v>140</v>
      </c>
      <c r="AY388" s="18" t="s">
        <v>132</v>
      </c>
      <c r="BE388" s="154">
        <f>IF(N388="základná",J388,0)</f>
        <v>0</v>
      </c>
      <c r="BF388" s="154">
        <f>IF(N388="znížená",J388,0)</f>
        <v>0</v>
      </c>
      <c r="BG388" s="154">
        <f>IF(N388="zákl. prenesená",J388,0)</f>
        <v>0</v>
      </c>
      <c r="BH388" s="154">
        <f>IF(N388="zníž. prenesená",J388,0)</f>
        <v>0</v>
      </c>
      <c r="BI388" s="154">
        <f>IF(N388="nulová",J388,0)</f>
        <v>0</v>
      </c>
      <c r="BJ388" s="18" t="s">
        <v>140</v>
      </c>
      <c r="BK388" s="155">
        <f>ROUND(I388*H388,3)</f>
        <v>0</v>
      </c>
      <c r="BL388" s="18" t="s">
        <v>217</v>
      </c>
      <c r="BM388" s="153" t="s">
        <v>581</v>
      </c>
    </row>
    <row r="389" spans="1:65" s="2" customFormat="1" ht="24.2" customHeight="1">
      <c r="A389" s="33"/>
      <c r="B389" s="141"/>
      <c r="C389" s="142" t="s">
        <v>582</v>
      </c>
      <c r="D389" s="142" t="s">
        <v>135</v>
      </c>
      <c r="E389" s="143" t="s">
        <v>583</v>
      </c>
      <c r="F389" s="144" t="s">
        <v>584</v>
      </c>
      <c r="G389" s="145" t="s">
        <v>351</v>
      </c>
      <c r="H389" s="191"/>
      <c r="I389" s="147"/>
      <c r="J389" s="146">
        <f>ROUND(I389*H389,3)</f>
        <v>0</v>
      </c>
      <c r="K389" s="148"/>
      <c r="L389" s="34"/>
      <c r="M389" s="149" t="s">
        <v>1</v>
      </c>
      <c r="N389" s="150" t="s">
        <v>39</v>
      </c>
      <c r="O389" s="59"/>
      <c r="P389" s="151">
        <f>O389*H389</f>
        <v>0</v>
      </c>
      <c r="Q389" s="151">
        <v>0</v>
      </c>
      <c r="R389" s="151">
        <f>Q389*H389</f>
        <v>0</v>
      </c>
      <c r="S389" s="151">
        <v>0</v>
      </c>
      <c r="T389" s="15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53" t="s">
        <v>217</v>
      </c>
      <c r="AT389" s="153" t="s">
        <v>135</v>
      </c>
      <c r="AU389" s="153" t="s">
        <v>140</v>
      </c>
      <c r="AY389" s="18" t="s">
        <v>132</v>
      </c>
      <c r="BE389" s="154">
        <f>IF(N389="základná",J389,0)</f>
        <v>0</v>
      </c>
      <c r="BF389" s="154">
        <f>IF(N389="znížená",J389,0)</f>
        <v>0</v>
      </c>
      <c r="BG389" s="154">
        <f>IF(N389="zákl. prenesená",J389,0)</f>
        <v>0</v>
      </c>
      <c r="BH389" s="154">
        <f>IF(N389="zníž. prenesená",J389,0)</f>
        <v>0</v>
      </c>
      <c r="BI389" s="154">
        <f>IF(N389="nulová",J389,0)</f>
        <v>0</v>
      </c>
      <c r="BJ389" s="18" t="s">
        <v>140</v>
      </c>
      <c r="BK389" s="155">
        <f>ROUND(I389*H389,3)</f>
        <v>0</v>
      </c>
      <c r="BL389" s="18" t="s">
        <v>217</v>
      </c>
      <c r="BM389" s="153" t="s">
        <v>585</v>
      </c>
    </row>
    <row r="390" spans="1:65" s="12" customFormat="1" ht="22.9" customHeight="1">
      <c r="B390" s="128"/>
      <c r="D390" s="129" t="s">
        <v>72</v>
      </c>
      <c r="E390" s="139" t="s">
        <v>586</v>
      </c>
      <c r="F390" s="139" t="s">
        <v>587</v>
      </c>
      <c r="I390" s="131"/>
      <c r="J390" s="140">
        <f>BK390</f>
        <v>0</v>
      </c>
      <c r="L390" s="128"/>
      <c r="M390" s="133"/>
      <c r="N390" s="134"/>
      <c r="O390" s="134"/>
      <c r="P390" s="135">
        <f>SUM(P391:P405)</f>
        <v>0</v>
      </c>
      <c r="Q390" s="134"/>
      <c r="R390" s="135">
        <f>SUM(R391:R405)</f>
        <v>1.9815080000000002E-2</v>
      </c>
      <c r="S390" s="134"/>
      <c r="T390" s="136">
        <f>SUM(T391:T405)</f>
        <v>0</v>
      </c>
      <c r="AR390" s="129" t="s">
        <v>140</v>
      </c>
      <c r="AT390" s="137" t="s">
        <v>72</v>
      </c>
      <c r="AU390" s="137" t="s">
        <v>81</v>
      </c>
      <c r="AY390" s="129" t="s">
        <v>132</v>
      </c>
      <c r="BK390" s="138">
        <f>SUM(BK391:BK405)</f>
        <v>0</v>
      </c>
    </row>
    <row r="391" spans="1:65" s="2" customFormat="1" ht="14.45" customHeight="1">
      <c r="A391" s="33"/>
      <c r="B391" s="141"/>
      <c r="C391" s="142" t="s">
        <v>588</v>
      </c>
      <c r="D391" s="142" t="s">
        <v>135</v>
      </c>
      <c r="E391" s="143" t="s">
        <v>589</v>
      </c>
      <c r="F391" s="144" t="s">
        <v>590</v>
      </c>
      <c r="G391" s="145" t="s">
        <v>152</v>
      </c>
      <c r="H391" s="146">
        <v>12.412000000000001</v>
      </c>
      <c r="I391" s="147"/>
      <c r="J391" s="146">
        <f>ROUND(I391*H391,3)</f>
        <v>0</v>
      </c>
      <c r="K391" s="148"/>
      <c r="L391" s="34"/>
      <c r="M391" s="149" t="s">
        <v>1</v>
      </c>
      <c r="N391" s="150" t="s">
        <v>39</v>
      </c>
      <c r="O391" s="59"/>
      <c r="P391" s="151">
        <f>O391*H391</f>
        <v>0</v>
      </c>
      <c r="Q391" s="151">
        <v>0</v>
      </c>
      <c r="R391" s="151">
        <f>Q391*H391</f>
        <v>0</v>
      </c>
      <c r="S391" s="151">
        <v>0</v>
      </c>
      <c r="T391" s="152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53" t="s">
        <v>217</v>
      </c>
      <c r="AT391" s="153" t="s">
        <v>135</v>
      </c>
      <c r="AU391" s="153" t="s">
        <v>140</v>
      </c>
      <c r="AY391" s="18" t="s">
        <v>132</v>
      </c>
      <c r="BE391" s="154">
        <f>IF(N391="základná",J391,0)</f>
        <v>0</v>
      </c>
      <c r="BF391" s="154">
        <f>IF(N391="znížená",J391,0)</f>
        <v>0</v>
      </c>
      <c r="BG391" s="154">
        <f>IF(N391="zákl. prenesená",J391,0)</f>
        <v>0</v>
      </c>
      <c r="BH391" s="154">
        <f>IF(N391="zníž. prenesená",J391,0)</f>
        <v>0</v>
      </c>
      <c r="BI391" s="154">
        <f>IF(N391="nulová",J391,0)</f>
        <v>0</v>
      </c>
      <c r="BJ391" s="18" t="s">
        <v>140</v>
      </c>
      <c r="BK391" s="155">
        <f>ROUND(I391*H391,3)</f>
        <v>0</v>
      </c>
      <c r="BL391" s="18" t="s">
        <v>217</v>
      </c>
      <c r="BM391" s="153" t="s">
        <v>591</v>
      </c>
    </row>
    <row r="392" spans="1:65" s="13" customFormat="1">
      <c r="B392" s="156"/>
      <c r="D392" s="157" t="s">
        <v>142</v>
      </c>
      <c r="E392" s="158" t="s">
        <v>1</v>
      </c>
      <c r="F392" s="159" t="s">
        <v>592</v>
      </c>
      <c r="H392" s="160">
        <v>8.9929600000000001</v>
      </c>
      <c r="I392" s="161"/>
      <c r="L392" s="156"/>
      <c r="M392" s="162"/>
      <c r="N392" s="163"/>
      <c r="O392" s="163"/>
      <c r="P392" s="163"/>
      <c r="Q392" s="163"/>
      <c r="R392" s="163"/>
      <c r="S392" s="163"/>
      <c r="T392" s="164"/>
      <c r="AT392" s="158" t="s">
        <v>142</v>
      </c>
      <c r="AU392" s="158" t="s">
        <v>140</v>
      </c>
      <c r="AV392" s="13" t="s">
        <v>140</v>
      </c>
      <c r="AW392" s="13" t="s">
        <v>31</v>
      </c>
      <c r="AX392" s="13" t="s">
        <v>73</v>
      </c>
      <c r="AY392" s="158" t="s">
        <v>132</v>
      </c>
    </row>
    <row r="393" spans="1:65" s="13" customFormat="1">
      <c r="B393" s="156"/>
      <c r="D393" s="157" t="s">
        <v>142</v>
      </c>
      <c r="E393" s="158" t="s">
        <v>1</v>
      </c>
      <c r="F393" s="159" t="s">
        <v>593</v>
      </c>
      <c r="H393" s="160">
        <v>1.1395999999999999</v>
      </c>
      <c r="I393" s="161"/>
      <c r="L393" s="156"/>
      <c r="M393" s="162"/>
      <c r="N393" s="163"/>
      <c r="O393" s="163"/>
      <c r="P393" s="163"/>
      <c r="Q393" s="163"/>
      <c r="R393" s="163"/>
      <c r="S393" s="163"/>
      <c r="T393" s="164"/>
      <c r="AT393" s="158" t="s">
        <v>142</v>
      </c>
      <c r="AU393" s="158" t="s">
        <v>140</v>
      </c>
      <c r="AV393" s="13" t="s">
        <v>140</v>
      </c>
      <c r="AW393" s="13" t="s">
        <v>31</v>
      </c>
      <c r="AX393" s="13" t="s">
        <v>73</v>
      </c>
      <c r="AY393" s="158" t="s">
        <v>132</v>
      </c>
    </row>
    <row r="394" spans="1:65" s="13" customFormat="1">
      <c r="B394" s="156"/>
      <c r="D394" s="157" t="s">
        <v>142</v>
      </c>
      <c r="E394" s="158" t="s">
        <v>1</v>
      </c>
      <c r="F394" s="159" t="s">
        <v>594</v>
      </c>
      <c r="H394" s="160">
        <v>1.1395999999999999</v>
      </c>
      <c r="I394" s="161"/>
      <c r="L394" s="156"/>
      <c r="M394" s="162"/>
      <c r="N394" s="163"/>
      <c r="O394" s="163"/>
      <c r="P394" s="163"/>
      <c r="Q394" s="163"/>
      <c r="R394" s="163"/>
      <c r="S394" s="163"/>
      <c r="T394" s="164"/>
      <c r="AT394" s="158" t="s">
        <v>142</v>
      </c>
      <c r="AU394" s="158" t="s">
        <v>140</v>
      </c>
      <c r="AV394" s="13" t="s">
        <v>140</v>
      </c>
      <c r="AW394" s="13" t="s">
        <v>31</v>
      </c>
      <c r="AX394" s="13" t="s">
        <v>73</v>
      </c>
      <c r="AY394" s="158" t="s">
        <v>132</v>
      </c>
    </row>
    <row r="395" spans="1:65" s="13" customFormat="1">
      <c r="B395" s="156"/>
      <c r="D395" s="157" t="s">
        <v>142</v>
      </c>
      <c r="E395" s="158" t="s">
        <v>1</v>
      </c>
      <c r="F395" s="159" t="s">
        <v>595</v>
      </c>
      <c r="H395" s="160">
        <v>1.1395999999999999</v>
      </c>
      <c r="I395" s="161"/>
      <c r="L395" s="156"/>
      <c r="M395" s="162"/>
      <c r="N395" s="163"/>
      <c r="O395" s="163"/>
      <c r="P395" s="163"/>
      <c r="Q395" s="163"/>
      <c r="R395" s="163"/>
      <c r="S395" s="163"/>
      <c r="T395" s="164"/>
      <c r="AT395" s="158" t="s">
        <v>142</v>
      </c>
      <c r="AU395" s="158" t="s">
        <v>140</v>
      </c>
      <c r="AV395" s="13" t="s">
        <v>140</v>
      </c>
      <c r="AW395" s="13" t="s">
        <v>31</v>
      </c>
      <c r="AX395" s="13" t="s">
        <v>73</v>
      </c>
      <c r="AY395" s="158" t="s">
        <v>132</v>
      </c>
    </row>
    <row r="396" spans="1:65" s="14" customFormat="1">
      <c r="B396" s="175"/>
      <c r="D396" s="157" t="s">
        <v>142</v>
      </c>
      <c r="E396" s="176" t="s">
        <v>1</v>
      </c>
      <c r="F396" s="177" t="s">
        <v>596</v>
      </c>
      <c r="H396" s="178">
        <v>12.411759999999999</v>
      </c>
      <c r="I396" s="179"/>
      <c r="L396" s="175"/>
      <c r="M396" s="180"/>
      <c r="N396" s="181"/>
      <c r="O396" s="181"/>
      <c r="P396" s="181"/>
      <c r="Q396" s="181"/>
      <c r="R396" s="181"/>
      <c r="S396" s="181"/>
      <c r="T396" s="182"/>
      <c r="AT396" s="176" t="s">
        <v>142</v>
      </c>
      <c r="AU396" s="176" t="s">
        <v>140</v>
      </c>
      <c r="AV396" s="14" t="s">
        <v>139</v>
      </c>
      <c r="AW396" s="14" t="s">
        <v>31</v>
      </c>
      <c r="AX396" s="14" t="s">
        <v>81</v>
      </c>
      <c r="AY396" s="176" t="s">
        <v>132</v>
      </c>
    </row>
    <row r="397" spans="1:65" s="2" customFormat="1" ht="24.2" customHeight="1">
      <c r="A397" s="33"/>
      <c r="B397" s="141"/>
      <c r="C397" s="142" t="s">
        <v>597</v>
      </c>
      <c r="D397" s="142" t="s">
        <v>135</v>
      </c>
      <c r="E397" s="143" t="s">
        <v>598</v>
      </c>
      <c r="F397" s="144" t="s">
        <v>599</v>
      </c>
      <c r="G397" s="145" t="s">
        <v>152</v>
      </c>
      <c r="H397" s="146">
        <v>12.412000000000001</v>
      </c>
      <c r="I397" s="147"/>
      <c r="J397" s="146">
        <f>ROUND(I397*H397,3)</f>
        <v>0</v>
      </c>
      <c r="K397" s="148"/>
      <c r="L397" s="34"/>
      <c r="M397" s="149" t="s">
        <v>1</v>
      </c>
      <c r="N397" s="150" t="s">
        <v>39</v>
      </c>
      <c r="O397" s="59"/>
      <c r="P397" s="151">
        <f>O397*H397</f>
        <v>0</v>
      </c>
      <c r="Q397" s="151">
        <v>8.0000000000000007E-5</v>
      </c>
      <c r="R397" s="151">
        <f>Q397*H397</f>
        <v>9.929600000000002E-4</v>
      </c>
      <c r="S397" s="151">
        <v>0</v>
      </c>
      <c r="T397" s="15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53" t="s">
        <v>217</v>
      </c>
      <c r="AT397" s="153" t="s">
        <v>135</v>
      </c>
      <c r="AU397" s="153" t="s">
        <v>140</v>
      </c>
      <c r="AY397" s="18" t="s">
        <v>132</v>
      </c>
      <c r="BE397" s="154">
        <f>IF(N397="základná",J397,0)</f>
        <v>0</v>
      </c>
      <c r="BF397" s="154">
        <f>IF(N397="znížená",J397,0)</f>
        <v>0</v>
      </c>
      <c r="BG397" s="154">
        <f>IF(N397="zákl. prenesená",J397,0)</f>
        <v>0</v>
      </c>
      <c r="BH397" s="154">
        <f>IF(N397="zníž. prenesená",J397,0)</f>
        <v>0</v>
      </c>
      <c r="BI397" s="154">
        <f>IF(N397="nulová",J397,0)</f>
        <v>0</v>
      </c>
      <c r="BJ397" s="18" t="s">
        <v>140</v>
      </c>
      <c r="BK397" s="155">
        <f>ROUND(I397*H397,3)</f>
        <v>0</v>
      </c>
      <c r="BL397" s="18" t="s">
        <v>217</v>
      </c>
      <c r="BM397" s="153" t="s">
        <v>600</v>
      </c>
    </row>
    <row r="398" spans="1:65" s="13" customFormat="1">
      <c r="B398" s="156"/>
      <c r="D398" s="157" t="s">
        <v>142</v>
      </c>
      <c r="E398" s="158" t="s">
        <v>1</v>
      </c>
      <c r="F398" s="159" t="s">
        <v>592</v>
      </c>
      <c r="H398" s="160">
        <v>8.9929600000000001</v>
      </c>
      <c r="I398" s="161"/>
      <c r="L398" s="156"/>
      <c r="M398" s="162"/>
      <c r="N398" s="163"/>
      <c r="O398" s="163"/>
      <c r="P398" s="163"/>
      <c r="Q398" s="163"/>
      <c r="R398" s="163"/>
      <c r="S398" s="163"/>
      <c r="T398" s="164"/>
      <c r="AT398" s="158" t="s">
        <v>142</v>
      </c>
      <c r="AU398" s="158" t="s">
        <v>140</v>
      </c>
      <c r="AV398" s="13" t="s">
        <v>140</v>
      </c>
      <c r="AW398" s="13" t="s">
        <v>31</v>
      </c>
      <c r="AX398" s="13" t="s">
        <v>73</v>
      </c>
      <c r="AY398" s="158" t="s">
        <v>132</v>
      </c>
    </row>
    <row r="399" spans="1:65" s="13" customFormat="1">
      <c r="B399" s="156"/>
      <c r="D399" s="157" t="s">
        <v>142</v>
      </c>
      <c r="E399" s="158" t="s">
        <v>1</v>
      </c>
      <c r="F399" s="159" t="s">
        <v>593</v>
      </c>
      <c r="H399" s="160">
        <v>1.1395999999999999</v>
      </c>
      <c r="I399" s="161"/>
      <c r="L399" s="156"/>
      <c r="M399" s="162"/>
      <c r="N399" s="163"/>
      <c r="O399" s="163"/>
      <c r="P399" s="163"/>
      <c r="Q399" s="163"/>
      <c r="R399" s="163"/>
      <c r="S399" s="163"/>
      <c r="T399" s="164"/>
      <c r="AT399" s="158" t="s">
        <v>142</v>
      </c>
      <c r="AU399" s="158" t="s">
        <v>140</v>
      </c>
      <c r="AV399" s="13" t="s">
        <v>140</v>
      </c>
      <c r="AW399" s="13" t="s">
        <v>31</v>
      </c>
      <c r="AX399" s="13" t="s">
        <v>73</v>
      </c>
      <c r="AY399" s="158" t="s">
        <v>132</v>
      </c>
    </row>
    <row r="400" spans="1:65" s="13" customFormat="1">
      <c r="B400" s="156"/>
      <c r="D400" s="157" t="s">
        <v>142</v>
      </c>
      <c r="E400" s="158" t="s">
        <v>1</v>
      </c>
      <c r="F400" s="159" t="s">
        <v>594</v>
      </c>
      <c r="H400" s="160">
        <v>1.1395999999999999</v>
      </c>
      <c r="I400" s="161"/>
      <c r="L400" s="156"/>
      <c r="M400" s="162"/>
      <c r="N400" s="163"/>
      <c r="O400" s="163"/>
      <c r="P400" s="163"/>
      <c r="Q400" s="163"/>
      <c r="R400" s="163"/>
      <c r="S400" s="163"/>
      <c r="T400" s="164"/>
      <c r="AT400" s="158" t="s">
        <v>142</v>
      </c>
      <c r="AU400" s="158" t="s">
        <v>140</v>
      </c>
      <c r="AV400" s="13" t="s">
        <v>140</v>
      </c>
      <c r="AW400" s="13" t="s">
        <v>31</v>
      </c>
      <c r="AX400" s="13" t="s">
        <v>73</v>
      </c>
      <c r="AY400" s="158" t="s">
        <v>132</v>
      </c>
    </row>
    <row r="401" spans="1:65" s="13" customFormat="1">
      <c r="B401" s="156"/>
      <c r="D401" s="157" t="s">
        <v>142</v>
      </c>
      <c r="E401" s="158" t="s">
        <v>1</v>
      </c>
      <c r="F401" s="159" t="s">
        <v>595</v>
      </c>
      <c r="H401" s="160">
        <v>1.1395999999999999</v>
      </c>
      <c r="I401" s="161"/>
      <c r="L401" s="156"/>
      <c r="M401" s="162"/>
      <c r="N401" s="163"/>
      <c r="O401" s="163"/>
      <c r="P401" s="163"/>
      <c r="Q401" s="163"/>
      <c r="R401" s="163"/>
      <c r="S401" s="163"/>
      <c r="T401" s="164"/>
      <c r="AT401" s="158" t="s">
        <v>142</v>
      </c>
      <c r="AU401" s="158" t="s">
        <v>140</v>
      </c>
      <c r="AV401" s="13" t="s">
        <v>140</v>
      </c>
      <c r="AW401" s="13" t="s">
        <v>31</v>
      </c>
      <c r="AX401" s="13" t="s">
        <v>73</v>
      </c>
      <c r="AY401" s="158" t="s">
        <v>132</v>
      </c>
    </row>
    <row r="402" spans="1:65" s="14" customFormat="1">
      <c r="B402" s="175"/>
      <c r="D402" s="157" t="s">
        <v>142</v>
      </c>
      <c r="E402" s="176" t="s">
        <v>1</v>
      </c>
      <c r="F402" s="177" t="s">
        <v>596</v>
      </c>
      <c r="H402" s="178">
        <v>12.411759999999999</v>
      </c>
      <c r="I402" s="179"/>
      <c r="L402" s="175"/>
      <c r="M402" s="180"/>
      <c r="N402" s="181"/>
      <c r="O402" s="181"/>
      <c r="P402" s="181"/>
      <c r="Q402" s="181"/>
      <c r="R402" s="181"/>
      <c r="S402" s="181"/>
      <c r="T402" s="182"/>
      <c r="AT402" s="176" t="s">
        <v>142</v>
      </c>
      <c r="AU402" s="176" t="s">
        <v>140</v>
      </c>
      <c r="AV402" s="14" t="s">
        <v>139</v>
      </c>
      <c r="AW402" s="14" t="s">
        <v>31</v>
      </c>
      <c r="AX402" s="14" t="s">
        <v>81</v>
      </c>
      <c r="AY402" s="176" t="s">
        <v>132</v>
      </c>
    </row>
    <row r="403" spans="1:65" s="2" customFormat="1" ht="24.2" customHeight="1">
      <c r="A403" s="33"/>
      <c r="B403" s="141"/>
      <c r="C403" s="165" t="s">
        <v>601</v>
      </c>
      <c r="D403" s="165" t="s">
        <v>144</v>
      </c>
      <c r="E403" s="166" t="s">
        <v>602</v>
      </c>
      <c r="F403" s="167" t="s">
        <v>603</v>
      </c>
      <c r="G403" s="168" t="s">
        <v>152</v>
      </c>
      <c r="H403" s="169">
        <v>12.412000000000001</v>
      </c>
      <c r="I403" s="170"/>
      <c r="J403" s="169">
        <f>ROUND(I403*H403,3)</f>
        <v>0</v>
      </c>
      <c r="K403" s="171"/>
      <c r="L403" s="172"/>
      <c r="M403" s="173" t="s">
        <v>1</v>
      </c>
      <c r="N403" s="174" t="s">
        <v>39</v>
      </c>
      <c r="O403" s="59"/>
      <c r="P403" s="151">
        <f>O403*H403</f>
        <v>0</v>
      </c>
      <c r="Q403" s="151">
        <v>1.5100000000000001E-3</v>
      </c>
      <c r="R403" s="151">
        <f>Q403*H403</f>
        <v>1.8742120000000001E-2</v>
      </c>
      <c r="S403" s="151">
        <v>0</v>
      </c>
      <c r="T403" s="15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53" t="s">
        <v>299</v>
      </c>
      <c r="AT403" s="153" t="s">
        <v>144</v>
      </c>
      <c r="AU403" s="153" t="s">
        <v>140</v>
      </c>
      <c r="AY403" s="18" t="s">
        <v>132</v>
      </c>
      <c r="BE403" s="154">
        <f>IF(N403="základná",J403,0)</f>
        <v>0</v>
      </c>
      <c r="BF403" s="154">
        <f>IF(N403="znížená",J403,0)</f>
        <v>0</v>
      </c>
      <c r="BG403" s="154">
        <f>IF(N403="zákl. prenesená",J403,0)</f>
        <v>0</v>
      </c>
      <c r="BH403" s="154">
        <f>IF(N403="zníž. prenesená",J403,0)</f>
        <v>0</v>
      </c>
      <c r="BI403" s="154">
        <f>IF(N403="nulová",J403,0)</f>
        <v>0</v>
      </c>
      <c r="BJ403" s="18" t="s">
        <v>140</v>
      </c>
      <c r="BK403" s="155">
        <f>ROUND(I403*H403,3)</f>
        <v>0</v>
      </c>
      <c r="BL403" s="18" t="s">
        <v>217</v>
      </c>
      <c r="BM403" s="153" t="s">
        <v>604</v>
      </c>
    </row>
    <row r="404" spans="1:65" s="2" customFormat="1" ht="24.2" customHeight="1">
      <c r="A404" s="33"/>
      <c r="B404" s="141"/>
      <c r="C404" s="142" t="s">
        <v>605</v>
      </c>
      <c r="D404" s="142" t="s">
        <v>135</v>
      </c>
      <c r="E404" s="143" t="s">
        <v>606</v>
      </c>
      <c r="F404" s="144" t="s">
        <v>607</v>
      </c>
      <c r="G404" s="145" t="s">
        <v>524</v>
      </c>
      <c r="H404" s="146">
        <v>1</v>
      </c>
      <c r="I404" s="147"/>
      <c r="J404" s="146">
        <f>ROUND(I404*H404,3)</f>
        <v>0</v>
      </c>
      <c r="K404" s="148"/>
      <c r="L404" s="34"/>
      <c r="M404" s="149" t="s">
        <v>1</v>
      </c>
      <c r="N404" s="150" t="s">
        <v>39</v>
      </c>
      <c r="O404" s="59"/>
      <c r="P404" s="151">
        <f>O404*H404</f>
        <v>0</v>
      </c>
      <c r="Q404" s="151">
        <v>8.0000000000000007E-5</v>
      </c>
      <c r="R404" s="151">
        <f>Q404*H404</f>
        <v>8.0000000000000007E-5</v>
      </c>
      <c r="S404" s="151">
        <v>0</v>
      </c>
      <c r="T404" s="15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3" t="s">
        <v>217</v>
      </c>
      <c r="AT404" s="153" t="s">
        <v>135</v>
      </c>
      <c r="AU404" s="153" t="s">
        <v>140</v>
      </c>
      <c r="AY404" s="18" t="s">
        <v>132</v>
      </c>
      <c r="BE404" s="154">
        <f>IF(N404="základná",J404,0)</f>
        <v>0</v>
      </c>
      <c r="BF404" s="154">
        <f>IF(N404="znížená",J404,0)</f>
        <v>0</v>
      </c>
      <c r="BG404" s="154">
        <f>IF(N404="zákl. prenesená",J404,0)</f>
        <v>0</v>
      </c>
      <c r="BH404" s="154">
        <f>IF(N404="zníž. prenesená",J404,0)</f>
        <v>0</v>
      </c>
      <c r="BI404" s="154">
        <f>IF(N404="nulová",J404,0)</f>
        <v>0</v>
      </c>
      <c r="BJ404" s="18" t="s">
        <v>140</v>
      </c>
      <c r="BK404" s="155">
        <f>ROUND(I404*H404,3)</f>
        <v>0</v>
      </c>
      <c r="BL404" s="18" t="s">
        <v>217</v>
      </c>
      <c r="BM404" s="153" t="s">
        <v>608</v>
      </c>
    </row>
    <row r="405" spans="1:65" s="2" customFormat="1" ht="24.2" customHeight="1">
      <c r="A405" s="33"/>
      <c r="B405" s="141"/>
      <c r="C405" s="142" t="s">
        <v>609</v>
      </c>
      <c r="D405" s="142" t="s">
        <v>135</v>
      </c>
      <c r="E405" s="143" t="s">
        <v>610</v>
      </c>
      <c r="F405" s="144" t="s">
        <v>611</v>
      </c>
      <c r="G405" s="145" t="s">
        <v>351</v>
      </c>
      <c r="H405" s="191"/>
      <c r="I405" s="147"/>
      <c r="J405" s="146">
        <f>ROUND(I405*H405,3)</f>
        <v>0</v>
      </c>
      <c r="K405" s="148"/>
      <c r="L405" s="34"/>
      <c r="M405" s="149" t="s">
        <v>1</v>
      </c>
      <c r="N405" s="150" t="s">
        <v>39</v>
      </c>
      <c r="O405" s="59"/>
      <c r="P405" s="151">
        <f>O405*H405</f>
        <v>0</v>
      </c>
      <c r="Q405" s="151">
        <v>0</v>
      </c>
      <c r="R405" s="151">
        <f>Q405*H405</f>
        <v>0</v>
      </c>
      <c r="S405" s="151">
        <v>0</v>
      </c>
      <c r="T405" s="15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53" t="s">
        <v>217</v>
      </c>
      <c r="AT405" s="153" t="s">
        <v>135</v>
      </c>
      <c r="AU405" s="153" t="s">
        <v>140</v>
      </c>
      <c r="AY405" s="18" t="s">
        <v>132</v>
      </c>
      <c r="BE405" s="154">
        <f>IF(N405="základná",J405,0)</f>
        <v>0</v>
      </c>
      <c r="BF405" s="154">
        <f>IF(N405="znížená",J405,0)</f>
        <v>0</v>
      </c>
      <c r="BG405" s="154">
        <f>IF(N405="zákl. prenesená",J405,0)</f>
        <v>0</v>
      </c>
      <c r="BH405" s="154">
        <f>IF(N405="zníž. prenesená",J405,0)</f>
        <v>0</v>
      </c>
      <c r="BI405" s="154">
        <f>IF(N405="nulová",J405,0)</f>
        <v>0</v>
      </c>
      <c r="BJ405" s="18" t="s">
        <v>140</v>
      </c>
      <c r="BK405" s="155">
        <f>ROUND(I405*H405,3)</f>
        <v>0</v>
      </c>
      <c r="BL405" s="18" t="s">
        <v>217</v>
      </c>
      <c r="BM405" s="153" t="s">
        <v>612</v>
      </c>
    </row>
    <row r="406" spans="1:65" s="12" customFormat="1" ht="22.9" customHeight="1">
      <c r="B406" s="128"/>
      <c r="D406" s="129" t="s">
        <v>72</v>
      </c>
      <c r="E406" s="139" t="s">
        <v>613</v>
      </c>
      <c r="F406" s="139" t="s">
        <v>614</v>
      </c>
      <c r="I406" s="131"/>
      <c r="J406" s="140">
        <f>BK406</f>
        <v>0</v>
      </c>
      <c r="L406" s="128"/>
      <c r="M406" s="133"/>
      <c r="N406" s="134"/>
      <c r="O406" s="134"/>
      <c r="P406" s="135">
        <f>P407</f>
        <v>0</v>
      </c>
      <c r="Q406" s="134"/>
      <c r="R406" s="135">
        <f>R407</f>
        <v>0</v>
      </c>
      <c r="S406" s="134"/>
      <c r="T406" s="136">
        <f>T407</f>
        <v>0</v>
      </c>
      <c r="AR406" s="129" t="s">
        <v>140</v>
      </c>
      <c r="AT406" s="137" t="s">
        <v>72</v>
      </c>
      <c r="AU406" s="137" t="s">
        <v>81</v>
      </c>
      <c r="AY406" s="129" t="s">
        <v>132</v>
      </c>
      <c r="BK406" s="138">
        <f>BK407</f>
        <v>0</v>
      </c>
    </row>
    <row r="407" spans="1:65" s="2" customFormat="1" ht="14.45" customHeight="1">
      <c r="A407" s="33"/>
      <c r="B407" s="141"/>
      <c r="C407" s="142" t="s">
        <v>615</v>
      </c>
      <c r="D407" s="142" t="s">
        <v>135</v>
      </c>
      <c r="E407" s="143" t="s">
        <v>613</v>
      </c>
      <c r="F407" s="144" t="s">
        <v>616</v>
      </c>
      <c r="G407" s="145" t="s">
        <v>1</v>
      </c>
      <c r="H407" s="146">
        <v>1</v>
      </c>
      <c r="I407" s="147"/>
      <c r="J407" s="146">
        <f>ROUND(I407*H407,3)</f>
        <v>0</v>
      </c>
      <c r="K407" s="148"/>
      <c r="L407" s="34"/>
      <c r="M407" s="149" t="s">
        <v>1</v>
      </c>
      <c r="N407" s="150" t="s">
        <v>39</v>
      </c>
      <c r="O407" s="59"/>
      <c r="P407" s="151">
        <f>O407*H407</f>
        <v>0</v>
      </c>
      <c r="Q407" s="151">
        <v>0</v>
      </c>
      <c r="R407" s="151">
        <f>Q407*H407</f>
        <v>0</v>
      </c>
      <c r="S407" s="151">
        <v>0</v>
      </c>
      <c r="T407" s="15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3" t="s">
        <v>217</v>
      </c>
      <c r="AT407" s="153" t="s">
        <v>135</v>
      </c>
      <c r="AU407" s="153" t="s">
        <v>140</v>
      </c>
      <c r="AY407" s="18" t="s">
        <v>132</v>
      </c>
      <c r="BE407" s="154">
        <f>IF(N407="základná",J407,0)</f>
        <v>0</v>
      </c>
      <c r="BF407" s="154">
        <f>IF(N407="znížená",J407,0)</f>
        <v>0</v>
      </c>
      <c r="BG407" s="154">
        <f>IF(N407="zákl. prenesená",J407,0)</f>
        <v>0</v>
      </c>
      <c r="BH407" s="154">
        <f>IF(N407="zníž. prenesená",J407,0)</f>
        <v>0</v>
      </c>
      <c r="BI407" s="154">
        <f>IF(N407="nulová",J407,0)</f>
        <v>0</v>
      </c>
      <c r="BJ407" s="18" t="s">
        <v>140</v>
      </c>
      <c r="BK407" s="155">
        <f>ROUND(I407*H407,3)</f>
        <v>0</v>
      </c>
      <c r="BL407" s="18" t="s">
        <v>217</v>
      </c>
      <c r="BM407" s="153" t="s">
        <v>617</v>
      </c>
    </row>
    <row r="408" spans="1:65" s="12" customFormat="1" ht="22.9" customHeight="1">
      <c r="B408" s="128"/>
      <c r="D408" s="129" t="s">
        <v>72</v>
      </c>
      <c r="E408" s="139" t="s">
        <v>618</v>
      </c>
      <c r="F408" s="139" t="s">
        <v>619</v>
      </c>
      <c r="I408" s="131"/>
      <c r="J408" s="140">
        <f>BK408</f>
        <v>0</v>
      </c>
      <c r="L408" s="128"/>
      <c r="M408" s="133"/>
      <c r="N408" s="134"/>
      <c r="O408" s="134"/>
      <c r="P408" s="135">
        <f>SUM(P409:P417)</f>
        <v>0</v>
      </c>
      <c r="Q408" s="134"/>
      <c r="R408" s="135">
        <f>SUM(R409:R417)</f>
        <v>1.2888350200000001</v>
      </c>
      <c r="S408" s="134"/>
      <c r="T408" s="136">
        <f>SUM(T409:T417)</f>
        <v>0</v>
      </c>
      <c r="AR408" s="129" t="s">
        <v>140</v>
      </c>
      <c r="AT408" s="137" t="s">
        <v>72</v>
      </c>
      <c r="AU408" s="137" t="s">
        <v>81</v>
      </c>
      <c r="AY408" s="129" t="s">
        <v>132</v>
      </c>
      <c r="BK408" s="138">
        <f>SUM(BK409:BK417)</f>
        <v>0</v>
      </c>
    </row>
    <row r="409" spans="1:65" s="2" customFormat="1" ht="24.2" customHeight="1">
      <c r="A409" s="33"/>
      <c r="B409" s="141"/>
      <c r="C409" s="142" t="s">
        <v>620</v>
      </c>
      <c r="D409" s="142" t="s">
        <v>135</v>
      </c>
      <c r="E409" s="143" t="s">
        <v>621</v>
      </c>
      <c r="F409" s="144" t="s">
        <v>622</v>
      </c>
      <c r="G409" s="145" t="s">
        <v>159</v>
      </c>
      <c r="H409" s="146">
        <v>22.2</v>
      </c>
      <c r="I409" s="147"/>
      <c r="J409" s="146">
        <f>ROUND(I409*H409,3)</f>
        <v>0</v>
      </c>
      <c r="K409" s="148"/>
      <c r="L409" s="34"/>
      <c r="M409" s="149" t="s">
        <v>1</v>
      </c>
      <c r="N409" s="150" t="s">
        <v>39</v>
      </c>
      <c r="O409" s="59"/>
      <c r="P409" s="151">
        <f>O409*H409</f>
        <v>0</v>
      </c>
      <c r="Q409" s="151">
        <v>3.4299999999999999E-3</v>
      </c>
      <c r="R409" s="151">
        <f>Q409*H409</f>
        <v>7.6145999999999991E-2</v>
      </c>
      <c r="S409" s="151">
        <v>0</v>
      </c>
      <c r="T409" s="15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3" t="s">
        <v>217</v>
      </c>
      <c r="AT409" s="153" t="s">
        <v>135</v>
      </c>
      <c r="AU409" s="153" t="s">
        <v>140</v>
      </c>
      <c r="AY409" s="18" t="s">
        <v>132</v>
      </c>
      <c r="BE409" s="154">
        <f>IF(N409="základná",J409,0)</f>
        <v>0</v>
      </c>
      <c r="BF409" s="154">
        <f>IF(N409="znížená",J409,0)</f>
        <v>0</v>
      </c>
      <c r="BG409" s="154">
        <f>IF(N409="zákl. prenesená",J409,0)</f>
        <v>0</v>
      </c>
      <c r="BH409" s="154">
        <f>IF(N409="zníž. prenesená",J409,0)</f>
        <v>0</v>
      </c>
      <c r="BI409" s="154">
        <f>IF(N409="nulová",J409,0)</f>
        <v>0</v>
      </c>
      <c r="BJ409" s="18" t="s">
        <v>140</v>
      </c>
      <c r="BK409" s="155">
        <f>ROUND(I409*H409,3)</f>
        <v>0</v>
      </c>
      <c r="BL409" s="18" t="s">
        <v>217</v>
      </c>
      <c r="BM409" s="153" t="s">
        <v>623</v>
      </c>
    </row>
    <row r="410" spans="1:65" s="13" customFormat="1">
      <c r="B410" s="156"/>
      <c r="D410" s="157" t="s">
        <v>142</v>
      </c>
      <c r="E410" s="158" t="s">
        <v>1</v>
      </c>
      <c r="F410" s="159" t="s">
        <v>624</v>
      </c>
      <c r="H410" s="160">
        <v>22.2</v>
      </c>
      <c r="I410" s="161"/>
      <c r="L410" s="156"/>
      <c r="M410" s="162"/>
      <c r="N410" s="163"/>
      <c r="O410" s="163"/>
      <c r="P410" s="163"/>
      <c r="Q410" s="163"/>
      <c r="R410" s="163"/>
      <c r="S410" s="163"/>
      <c r="T410" s="164"/>
      <c r="AT410" s="158" t="s">
        <v>142</v>
      </c>
      <c r="AU410" s="158" t="s">
        <v>140</v>
      </c>
      <c r="AV410" s="13" t="s">
        <v>140</v>
      </c>
      <c r="AW410" s="13" t="s">
        <v>31</v>
      </c>
      <c r="AX410" s="13" t="s">
        <v>81</v>
      </c>
      <c r="AY410" s="158" t="s">
        <v>132</v>
      </c>
    </row>
    <row r="411" spans="1:65" s="2" customFormat="1" ht="14.45" customHeight="1">
      <c r="A411" s="33"/>
      <c r="B411" s="141"/>
      <c r="C411" s="165" t="s">
        <v>625</v>
      </c>
      <c r="D411" s="165" t="s">
        <v>144</v>
      </c>
      <c r="E411" s="166" t="s">
        <v>626</v>
      </c>
      <c r="F411" s="167" t="s">
        <v>627</v>
      </c>
      <c r="G411" s="168" t="s">
        <v>524</v>
      </c>
      <c r="H411" s="169">
        <v>75.48</v>
      </c>
      <c r="I411" s="170"/>
      <c r="J411" s="169">
        <f>ROUND(I411*H411,3)</f>
        <v>0</v>
      </c>
      <c r="K411" s="171"/>
      <c r="L411" s="172"/>
      <c r="M411" s="173" t="s">
        <v>1</v>
      </c>
      <c r="N411" s="174" t="s">
        <v>39</v>
      </c>
      <c r="O411" s="59"/>
      <c r="P411" s="151">
        <f>O411*H411</f>
        <v>0</v>
      </c>
      <c r="Q411" s="151">
        <v>4.4999999999999999E-4</v>
      </c>
      <c r="R411" s="151">
        <f>Q411*H411</f>
        <v>3.3966000000000003E-2</v>
      </c>
      <c r="S411" s="151">
        <v>0</v>
      </c>
      <c r="T411" s="15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53" t="s">
        <v>299</v>
      </c>
      <c r="AT411" s="153" t="s">
        <v>144</v>
      </c>
      <c r="AU411" s="153" t="s">
        <v>140</v>
      </c>
      <c r="AY411" s="18" t="s">
        <v>132</v>
      </c>
      <c r="BE411" s="154">
        <f>IF(N411="základná",J411,0)</f>
        <v>0</v>
      </c>
      <c r="BF411" s="154">
        <f>IF(N411="znížená",J411,0)</f>
        <v>0</v>
      </c>
      <c r="BG411" s="154">
        <f>IF(N411="zákl. prenesená",J411,0)</f>
        <v>0</v>
      </c>
      <c r="BH411" s="154">
        <f>IF(N411="zníž. prenesená",J411,0)</f>
        <v>0</v>
      </c>
      <c r="BI411" s="154">
        <f>IF(N411="nulová",J411,0)</f>
        <v>0</v>
      </c>
      <c r="BJ411" s="18" t="s">
        <v>140</v>
      </c>
      <c r="BK411" s="155">
        <f>ROUND(I411*H411,3)</f>
        <v>0</v>
      </c>
      <c r="BL411" s="18" t="s">
        <v>217</v>
      </c>
      <c r="BM411" s="153" t="s">
        <v>628</v>
      </c>
    </row>
    <row r="412" spans="1:65" s="13" customFormat="1">
      <c r="B412" s="156"/>
      <c r="D412" s="157" t="s">
        <v>142</v>
      </c>
      <c r="F412" s="159" t="s">
        <v>629</v>
      </c>
      <c r="H412" s="160">
        <v>75.48</v>
      </c>
      <c r="I412" s="161"/>
      <c r="L412" s="156"/>
      <c r="M412" s="162"/>
      <c r="N412" s="163"/>
      <c r="O412" s="163"/>
      <c r="P412" s="163"/>
      <c r="Q412" s="163"/>
      <c r="R412" s="163"/>
      <c r="S412" s="163"/>
      <c r="T412" s="164"/>
      <c r="AT412" s="158" t="s">
        <v>142</v>
      </c>
      <c r="AU412" s="158" t="s">
        <v>140</v>
      </c>
      <c r="AV412" s="13" t="s">
        <v>140</v>
      </c>
      <c r="AW412" s="13" t="s">
        <v>3</v>
      </c>
      <c r="AX412" s="13" t="s">
        <v>81</v>
      </c>
      <c r="AY412" s="158" t="s">
        <v>132</v>
      </c>
    </row>
    <row r="413" spans="1:65" s="2" customFormat="1" ht="24.2" customHeight="1">
      <c r="A413" s="33"/>
      <c r="B413" s="141"/>
      <c r="C413" s="142" t="s">
        <v>630</v>
      </c>
      <c r="D413" s="142" t="s">
        <v>135</v>
      </c>
      <c r="E413" s="143" t="s">
        <v>631</v>
      </c>
      <c r="F413" s="144" t="s">
        <v>632</v>
      </c>
      <c r="G413" s="145" t="s">
        <v>152</v>
      </c>
      <c r="H413" s="146">
        <v>42.752000000000002</v>
      </c>
      <c r="I413" s="147"/>
      <c r="J413" s="146">
        <f>ROUND(I413*H413,3)</f>
        <v>0</v>
      </c>
      <c r="K413" s="148"/>
      <c r="L413" s="34"/>
      <c r="M413" s="149" t="s">
        <v>1</v>
      </c>
      <c r="N413" s="150" t="s">
        <v>39</v>
      </c>
      <c r="O413" s="59"/>
      <c r="P413" s="151">
        <f>O413*H413</f>
        <v>0</v>
      </c>
      <c r="Q413" s="151">
        <v>4.0499999999999998E-3</v>
      </c>
      <c r="R413" s="151">
        <f>Q413*H413</f>
        <v>0.17314560000000001</v>
      </c>
      <c r="S413" s="151">
        <v>0</v>
      </c>
      <c r="T413" s="152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53" t="s">
        <v>217</v>
      </c>
      <c r="AT413" s="153" t="s">
        <v>135</v>
      </c>
      <c r="AU413" s="153" t="s">
        <v>140</v>
      </c>
      <c r="AY413" s="18" t="s">
        <v>132</v>
      </c>
      <c r="BE413" s="154">
        <f>IF(N413="základná",J413,0)</f>
        <v>0</v>
      </c>
      <c r="BF413" s="154">
        <f>IF(N413="znížená",J413,0)</f>
        <v>0</v>
      </c>
      <c r="BG413" s="154">
        <f>IF(N413="zákl. prenesená",J413,0)</f>
        <v>0</v>
      </c>
      <c r="BH413" s="154">
        <f>IF(N413="zníž. prenesená",J413,0)</f>
        <v>0</v>
      </c>
      <c r="BI413" s="154">
        <f>IF(N413="nulová",J413,0)</f>
        <v>0</v>
      </c>
      <c r="BJ413" s="18" t="s">
        <v>140</v>
      </c>
      <c r="BK413" s="155">
        <f>ROUND(I413*H413,3)</f>
        <v>0</v>
      </c>
      <c r="BL413" s="18" t="s">
        <v>217</v>
      </c>
      <c r="BM413" s="153" t="s">
        <v>633</v>
      </c>
    </row>
    <row r="414" spans="1:65" s="13" customFormat="1" ht="22.5">
      <c r="B414" s="156"/>
      <c r="D414" s="157" t="s">
        <v>142</v>
      </c>
      <c r="E414" s="158" t="s">
        <v>1</v>
      </c>
      <c r="F414" s="159" t="s">
        <v>634</v>
      </c>
      <c r="H414" s="160">
        <v>42.752000000000002</v>
      </c>
      <c r="I414" s="161"/>
      <c r="L414" s="156"/>
      <c r="M414" s="162"/>
      <c r="N414" s="163"/>
      <c r="O414" s="163"/>
      <c r="P414" s="163"/>
      <c r="Q414" s="163"/>
      <c r="R414" s="163"/>
      <c r="S414" s="163"/>
      <c r="T414" s="164"/>
      <c r="AT414" s="158" t="s">
        <v>142</v>
      </c>
      <c r="AU414" s="158" t="s">
        <v>140</v>
      </c>
      <c r="AV414" s="13" t="s">
        <v>140</v>
      </c>
      <c r="AW414" s="13" t="s">
        <v>31</v>
      </c>
      <c r="AX414" s="13" t="s">
        <v>81</v>
      </c>
      <c r="AY414" s="158" t="s">
        <v>132</v>
      </c>
    </row>
    <row r="415" spans="1:65" s="2" customFormat="1" ht="14.45" customHeight="1">
      <c r="A415" s="33"/>
      <c r="B415" s="141"/>
      <c r="C415" s="165" t="s">
        <v>635</v>
      </c>
      <c r="D415" s="165" t="s">
        <v>144</v>
      </c>
      <c r="E415" s="166" t="s">
        <v>636</v>
      </c>
      <c r="F415" s="167" t="s">
        <v>637</v>
      </c>
      <c r="G415" s="168" t="s">
        <v>152</v>
      </c>
      <c r="H415" s="169">
        <v>43.606999999999999</v>
      </c>
      <c r="I415" s="170"/>
      <c r="J415" s="169">
        <f>ROUND(I415*H415,3)</f>
        <v>0</v>
      </c>
      <c r="K415" s="171"/>
      <c r="L415" s="172"/>
      <c r="M415" s="173" t="s">
        <v>1</v>
      </c>
      <c r="N415" s="174" t="s">
        <v>39</v>
      </c>
      <c r="O415" s="59"/>
      <c r="P415" s="151">
        <f>O415*H415</f>
        <v>0</v>
      </c>
      <c r="Q415" s="151">
        <v>2.3060000000000001E-2</v>
      </c>
      <c r="R415" s="151">
        <f>Q415*H415</f>
        <v>1.0055774200000001</v>
      </c>
      <c r="S415" s="151">
        <v>0</v>
      </c>
      <c r="T415" s="15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53" t="s">
        <v>299</v>
      </c>
      <c r="AT415" s="153" t="s">
        <v>144</v>
      </c>
      <c r="AU415" s="153" t="s">
        <v>140</v>
      </c>
      <c r="AY415" s="18" t="s">
        <v>132</v>
      </c>
      <c r="BE415" s="154">
        <f>IF(N415="základná",J415,0)</f>
        <v>0</v>
      </c>
      <c r="BF415" s="154">
        <f>IF(N415="znížená",J415,0)</f>
        <v>0</v>
      </c>
      <c r="BG415" s="154">
        <f>IF(N415="zákl. prenesená",J415,0)</f>
        <v>0</v>
      </c>
      <c r="BH415" s="154">
        <f>IF(N415="zníž. prenesená",J415,0)</f>
        <v>0</v>
      </c>
      <c r="BI415" s="154">
        <f>IF(N415="nulová",J415,0)</f>
        <v>0</v>
      </c>
      <c r="BJ415" s="18" t="s">
        <v>140</v>
      </c>
      <c r="BK415" s="155">
        <f>ROUND(I415*H415,3)</f>
        <v>0</v>
      </c>
      <c r="BL415" s="18" t="s">
        <v>217</v>
      </c>
      <c r="BM415" s="153" t="s">
        <v>638</v>
      </c>
    </row>
    <row r="416" spans="1:65" s="13" customFormat="1">
      <c r="B416" s="156"/>
      <c r="D416" s="157" t="s">
        <v>142</v>
      </c>
      <c r="F416" s="159" t="s">
        <v>639</v>
      </c>
      <c r="H416" s="160">
        <v>43.606999999999999</v>
      </c>
      <c r="I416" s="161"/>
      <c r="L416" s="156"/>
      <c r="M416" s="162"/>
      <c r="N416" s="163"/>
      <c r="O416" s="163"/>
      <c r="P416" s="163"/>
      <c r="Q416" s="163"/>
      <c r="R416" s="163"/>
      <c r="S416" s="163"/>
      <c r="T416" s="164"/>
      <c r="AT416" s="158" t="s">
        <v>142</v>
      </c>
      <c r="AU416" s="158" t="s">
        <v>140</v>
      </c>
      <c r="AV416" s="13" t="s">
        <v>140</v>
      </c>
      <c r="AW416" s="13" t="s">
        <v>3</v>
      </c>
      <c r="AX416" s="13" t="s">
        <v>81</v>
      </c>
      <c r="AY416" s="158" t="s">
        <v>132</v>
      </c>
    </row>
    <row r="417" spans="1:65" s="2" customFormat="1" ht="24.2" customHeight="1">
      <c r="A417" s="33"/>
      <c r="B417" s="141"/>
      <c r="C417" s="142" t="s">
        <v>640</v>
      </c>
      <c r="D417" s="142" t="s">
        <v>135</v>
      </c>
      <c r="E417" s="143" t="s">
        <v>641</v>
      </c>
      <c r="F417" s="144" t="s">
        <v>642</v>
      </c>
      <c r="G417" s="145" t="s">
        <v>351</v>
      </c>
      <c r="H417" s="191"/>
      <c r="I417" s="147"/>
      <c r="J417" s="146">
        <f>ROUND(I417*H417,3)</f>
        <v>0</v>
      </c>
      <c r="K417" s="148"/>
      <c r="L417" s="34"/>
      <c r="M417" s="149" t="s">
        <v>1</v>
      </c>
      <c r="N417" s="150" t="s">
        <v>39</v>
      </c>
      <c r="O417" s="59"/>
      <c r="P417" s="151">
        <f>O417*H417</f>
        <v>0</v>
      </c>
      <c r="Q417" s="151">
        <v>0</v>
      </c>
      <c r="R417" s="151">
        <f>Q417*H417</f>
        <v>0</v>
      </c>
      <c r="S417" s="151">
        <v>0</v>
      </c>
      <c r="T417" s="152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3" t="s">
        <v>217</v>
      </c>
      <c r="AT417" s="153" t="s">
        <v>135</v>
      </c>
      <c r="AU417" s="153" t="s">
        <v>140</v>
      </c>
      <c r="AY417" s="18" t="s">
        <v>132</v>
      </c>
      <c r="BE417" s="154">
        <f>IF(N417="základná",J417,0)</f>
        <v>0</v>
      </c>
      <c r="BF417" s="154">
        <f>IF(N417="znížená",J417,0)</f>
        <v>0</v>
      </c>
      <c r="BG417" s="154">
        <f>IF(N417="zákl. prenesená",J417,0)</f>
        <v>0</v>
      </c>
      <c r="BH417" s="154">
        <f>IF(N417="zníž. prenesená",J417,0)</f>
        <v>0</v>
      </c>
      <c r="BI417" s="154">
        <f>IF(N417="nulová",J417,0)</f>
        <v>0</v>
      </c>
      <c r="BJ417" s="18" t="s">
        <v>140</v>
      </c>
      <c r="BK417" s="155">
        <f>ROUND(I417*H417,3)</f>
        <v>0</v>
      </c>
      <c r="BL417" s="18" t="s">
        <v>217</v>
      </c>
      <c r="BM417" s="153" t="s">
        <v>643</v>
      </c>
    </row>
    <row r="418" spans="1:65" s="12" customFormat="1" ht="22.9" customHeight="1">
      <c r="B418" s="128"/>
      <c r="D418" s="129" t="s">
        <v>72</v>
      </c>
      <c r="E418" s="139" t="s">
        <v>644</v>
      </c>
      <c r="F418" s="139" t="s">
        <v>645</v>
      </c>
      <c r="I418" s="131"/>
      <c r="J418" s="140">
        <f>BK418</f>
        <v>0</v>
      </c>
      <c r="L418" s="128"/>
      <c r="M418" s="133"/>
      <c r="N418" s="134"/>
      <c r="O418" s="134"/>
      <c r="P418" s="135">
        <f>SUM(P419:P425)</f>
        <v>0</v>
      </c>
      <c r="Q418" s="134"/>
      <c r="R418" s="135">
        <f>SUM(R419:R425)</f>
        <v>12.68966</v>
      </c>
      <c r="S418" s="134"/>
      <c r="T418" s="136">
        <f>SUM(T419:T425)</f>
        <v>0</v>
      </c>
      <c r="AR418" s="129" t="s">
        <v>140</v>
      </c>
      <c r="AT418" s="137" t="s">
        <v>72</v>
      </c>
      <c r="AU418" s="137" t="s">
        <v>81</v>
      </c>
      <c r="AY418" s="129" t="s">
        <v>132</v>
      </c>
      <c r="BK418" s="138">
        <f>SUM(BK419:BK425)</f>
        <v>0</v>
      </c>
    </row>
    <row r="419" spans="1:65" s="2" customFormat="1" ht="14.45" customHeight="1">
      <c r="A419" s="33"/>
      <c r="B419" s="141"/>
      <c r="C419" s="142" t="s">
        <v>646</v>
      </c>
      <c r="D419" s="142" t="s">
        <v>135</v>
      </c>
      <c r="E419" s="143" t="s">
        <v>647</v>
      </c>
      <c r="F419" s="144" t="s">
        <v>648</v>
      </c>
      <c r="G419" s="145" t="s">
        <v>159</v>
      </c>
      <c r="H419" s="146">
        <v>49</v>
      </c>
      <c r="I419" s="147"/>
      <c r="J419" s="146">
        <f>ROUND(I419*H419,3)</f>
        <v>0</v>
      </c>
      <c r="K419" s="148"/>
      <c r="L419" s="34"/>
      <c r="M419" s="149" t="s">
        <v>1</v>
      </c>
      <c r="N419" s="150" t="s">
        <v>39</v>
      </c>
      <c r="O419" s="59"/>
      <c r="P419" s="151">
        <f>O419*H419</f>
        <v>0</v>
      </c>
      <c r="Q419" s="151">
        <v>8.2400000000000008E-3</v>
      </c>
      <c r="R419" s="151">
        <f>Q419*H419</f>
        <v>0.40376000000000006</v>
      </c>
      <c r="S419" s="151">
        <v>0</v>
      </c>
      <c r="T419" s="152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53" t="s">
        <v>217</v>
      </c>
      <c r="AT419" s="153" t="s">
        <v>135</v>
      </c>
      <c r="AU419" s="153" t="s">
        <v>140</v>
      </c>
      <c r="AY419" s="18" t="s">
        <v>132</v>
      </c>
      <c r="BE419" s="154">
        <f>IF(N419="základná",J419,0)</f>
        <v>0</v>
      </c>
      <c r="BF419" s="154">
        <f>IF(N419="znížená",J419,0)</f>
        <v>0</v>
      </c>
      <c r="BG419" s="154">
        <f>IF(N419="zákl. prenesená",J419,0)</f>
        <v>0</v>
      </c>
      <c r="BH419" s="154">
        <f>IF(N419="zníž. prenesená",J419,0)</f>
        <v>0</v>
      </c>
      <c r="BI419" s="154">
        <f>IF(N419="nulová",J419,0)</f>
        <v>0</v>
      </c>
      <c r="BJ419" s="18" t="s">
        <v>140</v>
      </c>
      <c r="BK419" s="155">
        <f>ROUND(I419*H419,3)</f>
        <v>0</v>
      </c>
      <c r="BL419" s="18" t="s">
        <v>217</v>
      </c>
      <c r="BM419" s="153" t="s">
        <v>649</v>
      </c>
    </row>
    <row r="420" spans="1:65" s="13" customFormat="1">
      <c r="B420" s="156"/>
      <c r="D420" s="157" t="s">
        <v>142</v>
      </c>
      <c r="E420" s="158" t="s">
        <v>1</v>
      </c>
      <c r="F420" s="159" t="s">
        <v>650</v>
      </c>
      <c r="H420" s="160">
        <v>49</v>
      </c>
      <c r="I420" s="161"/>
      <c r="L420" s="156"/>
      <c r="M420" s="162"/>
      <c r="N420" s="163"/>
      <c r="O420" s="163"/>
      <c r="P420" s="163"/>
      <c r="Q420" s="163"/>
      <c r="R420" s="163"/>
      <c r="S420" s="163"/>
      <c r="T420" s="164"/>
      <c r="AT420" s="158" t="s">
        <v>142</v>
      </c>
      <c r="AU420" s="158" t="s">
        <v>140</v>
      </c>
      <c r="AV420" s="13" t="s">
        <v>140</v>
      </c>
      <c r="AW420" s="13" t="s">
        <v>31</v>
      </c>
      <c r="AX420" s="13" t="s">
        <v>81</v>
      </c>
      <c r="AY420" s="158" t="s">
        <v>132</v>
      </c>
    </row>
    <row r="421" spans="1:65" s="2" customFormat="1" ht="14.45" customHeight="1">
      <c r="A421" s="33"/>
      <c r="B421" s="141"/>
      <c r="C421" s="142" t="s">
        <v>651</v>
      </c>
      <c r="D421" s="142" t="s">
        <v>135</v>
      </c>
      <c r="E421" s="143" t="s">
        <v>652</v>
      </c>
      <c r="F421" s="144" t="s">
        <v>653</v>
      </c>
      <c r="G421" s="145" t="s">
        <v>152</v>
      </c>
      <c r="H421" s="146">
        <v>146</v>
      </c>
      <c r="I421" s="147"/>
      <c r="J421" s="146">
        <f>ROUND(I421*H421,3)</f>
        <v>0</v>
      </c>
      <c r="K421" s="148"/>
      <c r="L421" s="34"/>
      <c r="M421" s="149" t="s">
        <v>1</v>
      </c>
      <c r="N421" s="150" t="s">
        <v>39</v>
      </c>
      <c r="O421" s="59"/>
      <c r="P421" s="151">
        <f>O421*H421</f>
        <v>0</v>
      </c>
      <c r="Q421" s="151">
        <v>5.6599999999999998E-2</v>
      </c>
      <c r="R421" s="151">
        <f>Q421*H421</f>
        <v>8.2636000000000003</v>
      </c>
      <c r="S421" s="151">
        <v>0</v>
      </c>
      <c r="T421" s="15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53" t="s">
        <v>217</v>
      </c>
      <c r="AT421" s="153" t="s">
        <v>135</v>
      </c>
      <c r="AU421" s="153" t="s">
        <v>140</v>
      </c>
      <c r="AY421" s="18" t="s">
        <v>132</v>
      </c>
      <c r="BE421" s="154">
        <f>IF(N421="základná",J421,0)</f>
        <v>0</v>
      </c>
      <c r="BF421" s="154">
        <f>IF(N421="znížená",J421,0)</f>
        <v>0</v>
      </c>
      <c r="BG421" s="154">
        <f>IF(N421="zákl. prenesená",J421,0)</f>
        <v>0</v>
      </c>
      <c r="BH421" s="154">
        <f>IF(N421="zníž. prenesená",J421,0)</f>
        <v>0</v>
      </c>
      <c r="BI421" s="154">
        <f>IF(N421="nulová",J421,0)</f>
        <v>0</v>
      </c>
      <c r="BJ421" s="18" t="s">
        <v>140</v>
      </c>
      <c r="BK421" s="155">
        <f>ROUND(I421*H421,3)</f>
        <v>0</v>
      </c>
      <c r="BL421" s="18" t="s">
        <v>217</v>
      </c>
      <c r="BM421" s="153" t="s">
        <v>654</v>
      </c>
    </row>
    <row r="422" spans="1:65" s="13" customFormat="1">
      <c r="B422" s="156"/>
      <c r="D422" s="157" t="s">
        <v>142</v>
      </c>
      <c r="E422" s="158" t="s">
        <v>1</v>
      </c>
      <c r="F422" s="159" t="s">
        <v>655</v>
      </c>
      <c r="H422" s="160">
        <v>146</v>
      </c>
      <c r="I422" s="161"/>
      <c r="L422" s="156"/>
      <c r="M422" s="162"/>
      <c r="N422" s="163"/>
      <c r="O422" s="163"/>
      <c r="P422" s="163"/>
      <c r="Q422" s="163"/>
      <c r="R422" s="163"/>
      <c r="S422" s="163"/>
      <c r="T422" s="164"/>
      <c r="AT422" s="158" t="s">
        <v>142</v>
      </c>
      <c r="AU422" s="158" t="s">
        <v>140</v>
      </c>
      <c r="AV422" s="13" t="s">
        <v>140</v>
      </c>
      <c r="AW422" s="13" t="s">
        <v>31</v>
      </c>
      <c r="AX422" s="13" t="s">
        <v>81</v>
      </c>
      <c r="AY422" s="158" t="s">
        <v>132</v>
      </c>
    </row>
    <row r="423" spans="1:65" s="2" customFormat="1" ht="14.45" customHeight="1">
      <c r="A423" s="33"/>
      <c r="B423" s="141"/>
      <c r="C423" s="142" t="s">
        <v>656</v>
      </c>
      <c r="D423" s="142" t="s">
        <v>135</v>
      </c>
      <c r="E423" s="143" t="s">
        <v>657</v>
      </c>
      <c r="F423" s="144" t="s">
        <v>658</v>
      </c>
      <c r="G423" s="145" t="s">
        <v>152</v>
      </c>
      <c r="H423" s="146">
        <v>146</v>
      </c>
      <c r="I423" s="147"/>
      <c r="J423" s="146">
        <f>ROUND(I423*H423,3)</f>
        <v>0</v>
      </c>
      <c r="K423" s="148"/>
      <c r="L423" s="34"/>
      <c r="M423" s="149" t="s">
        <v>1</v>
      </c>
      <c r="N423" s="150" t="s">
        <v>39</v>
      </c>
      <c r="O423" s="59"/>
      <c r="P423" s="151">
        <f>O423*H423</f>
        <v>0</v>
      </c>
      <c r="Q423" s="151">
        <v>2.7550000000000002E-2</v>
      </c>
      <c r="R423" s="151">
        <f>Q423*H423</f>
        <v>4.0223000000000004</v>
      </c>
      <c r="S423" s="151">
        <v>0</v>
      </c>
      <c r="T423" s="152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53" t="s">
        <v>217</v>
      </c>
      <c r="AT423" s="153" t="s">
        <v>135</v>
      </c>
      <c r="AU423" s="153" t="s">
        <v>140</v>
      </c>
      <c r="AY423" s="18" t="s">
        <v>132</v>
      </c>
      <c r="BE423" s="154">
        <f>IF(N423="základná",J423,0)</f>
        <v>0</v>
      </c>
      <c r="BF423" s="154">
        <f>IF(N423="znížená",J423,0)</f>
        <v>0</v>
      </c>
      <c r="BG423" s="154">
        <f>IF(N423="zákl. prenesená",J423,0)</f>
        <v>0</v>
      </c>
      <c r="BH423" s="154">
        <f>IF(N423="zníž. prenesená",J423,0)</f>
        <v>0</v>
      </c>
      <c r="BI423" s="154">
        <f>IF(N423="nulová",J423,0)</f>
        <v>0</v>
      </c>
      <c r="BJ423" s="18" t="s">
        <v>140</v>
      </c>
      <c r="BK423" s="155">
        <f>ROUND(I423*H423,3)</f>
        <v>0</v>
      </c>
      <c r="BL423" s="18" t="s">
        <v>217</v>
      </c>
      <c r="BM423" s="153" t="s">
        <v>659</v>
      </c>
    </row>
    <row r="424" spans="1:65" s="13" customFormat="1">
      <c r="B424" s="156"/>
      <c r="D424" s="157" t="s">
        <v>142</v>
      </c>
      <c r="E424" s="158" t="s">
        <v>1</v>
      </c>
      <c r="F424" s="159" t="s">
        <v>655</v>
      </c>
      <c r="H424" s="160">
        <v>146</v>
      </c>
      <c r="I424" s="161"/>
      <c r="L424" s="156"/>
      <c r="M424" s="162"/>
      <c r="N424" s="163"/>
      <c r="O424" s="163"/>
      <c r="P424" s="163"/>
      <c r="Q424" s="163"/>
      <c r="R424" s="163"/>
      <c r="S424" s="163"/>
      <c r="T424" s="164"/>
      <c r="AT424" s="158" t="s">
        <v>142</v>
      </c>
      <c r="AU424" s="158" t="s">
        <v>140</v>
      </c>
      <c r="AV424" s="13" t="s">
        <v>140</v>
      </c>
      <c r="AW424" s="13" t="s">
        <v>31</v>
      </c>
      <c r="AX424" s="13" t="s">
        <v>81</v>
      </c>
      <c r="AY424" s="158" t="s">
        <v>132</v>
      </c>
    </row>
    <row r="425" spans="1:65" s="2" customFormat="1" ht="24.2" customHeight="1">
      <c r="A425" s="33"/>
      <c r="B425" s="141"/>
      <c r="C425" s="142" t="s">
        <v>660</v>
      </c>
      <c r="D425" s="142" t="s">
        <v>135</v>
      </c>
      <c r="E425" s="143" t="s">
        <v>661</v>
      </c>
      <c r="F425" s="144" t="s">
        <v>662</v>
      </c>
      <c r="G425" s="145" t="s">
        <v>351</v>
      </c>
      <c r="H425" s="191"/>
      <c r="I425" s="147"/>
      <c r="J425" s="146">
        <f>ROUND(I425*H425,3)</f>
        <v>0</v>
      </c>
      <c r="K425" s="148"/>
      <c r="L425" s="34"/>
      <c r="M425" s="149" t="s">
        <v>1</v>
      </c>
      <c r="N425" s="150" t="s">
        <v>39</v>
      </c>
      <c r="O425" s="59"/>
      <c r="P425" s="151">
        <f>O425*H425</f>
        <v>0</v>
      </c>
      <c r="Q425" s="151">
        <v>0</v>
      </c>
      <c r="R425" s="151">
        <f>Q425*H425</f>
        <v>0</v>
      </c>
      <c r="S425" s="151">
        <v>0</v>
      </c>
      <c r="T425" s="152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53" t="s">
        <v>217</v>
      </c>
      <c r="AT425" s="153" t="s">
        <v>135</v>
      </c>
      <c r="AU425" s="153" t="s">
        <v>140</v>
      </c>
      <c r="AY425" s="18" t="s">
        <v>132</v>
      </c>
      <c r="BE425" s="154">
        <f>IF(N425="základná",J425,0)</f>
        <v>0</v>
      </c>
      <c r="BF425" s="154">
        <f>IF(N425="znížená",J425,0)</f>
        <v>0</v>
      </c>
      <c r="BG425" s="154">
        <f>IF(N425="zákl. prenesená",J425,0)</f>
        <v>0</v>
      </c>
      <c r="BH425" s="154">
        <f>IF(N425="zníž. prenesená",J425,0)</f>
        <v>0</v>
      </c>
      <c r="BI425" s="154">
        <f>IF(N425="nulová",J425,0)</f>
        <v>0</v>
      </c>
      <c r="BJ425" s="18" t="s">
        <v>140</v>
      </c>
      <c r="BK425" s="155">
        <f>ROUND(I425*H425,3)</f>
        <v>0</v>
      </c>
      <c r="BL425" s="18" t="s">
        <v>217</v>
      </c>
      <c r="BM425" s="153" t="s">
        <v>663</v>
      </c>
    </row>
    <row r="426" spans="1:65" s="12" customFormat="1" ht="22.9" customHeight="1">
      <c r="B426" s="128"/>
      <c r="D426" s="129" t="s">
        <v>72</v>
      </c>
      <c r="E426" s="139" t="s">
        <v>664</v>
      </c>
      <c r="F426" s="139" t="s">
        <v>665</v>
      </c>
      <c r="I426" s="131"/>
      <c r="J426" s="140">
        <f>BK426</f>
        <v>0</v>
      </c>
      <c r="L426" s="128"/>
      <c r="M426" s="133"/>
      <c r="N426" s="134"/>
      <c r="O426" s="134"/>
      <c r="P426" s="135">
        <f>SUM(P427:P446)</f>
        <v>0</v>
      </c>
      <c r="Q426" s="134"/>
      <c r="R426" s="135">
        <f>SUM(R427:R446)</f>
        <v>0</v>
      </c>
      <c r="S426" s="134"/>
      <c r="T426" s="136">
        <f>SUM(T427:T446)</f>
        <v>0</v>
      </c>
      <c r="AR426" s="129" t="s">
        <v>140</v>
      </c>
      <c r="AT426" s="137" t="s">
        <v>72</v>
      </c>
      <c r="AU426" s="137" t="s">
        <v>81</v>
      </c>
      <c r="AY426" s="129" t="s">
        <v>132</v>
      </c>
      <c r="BK426" s="138">
        <f>SUM(BK427:BK446)</f>
        <v>0</v>
      </c>
    </row>
    <row r="427" spans="1:65" s="2" customFormat="1" ht="14.45" customHeight="1">
      <c r="A427" s="33"/>
      <c r="B427" s="141"/>
      <c r="C427" s="142" t="s">
        <v>666</v>
      </c>
      <c r="D427" s="142" t="s">
        <v>135</v>
      </c>
      <c r="E427" s="143" t="s">
        <v>667</v>
      </c>
      <c r="F427" s="144" t="s">
        <v>668</v>
      </c>
      <c r="G427" s="145" t="s">
        <v>152</v>
      </c>
      <c r="H427" s="146">
        <v>182.047</v>
      </c>
      <c r="I427" s="147"/>
      <c r="J427" s="146">
        <f>ROUND(I427*H427,3)</f>
        <v>0</v>
      </c>
      <c r="K427" s="148"/>
      <c r="L427" s="34"/>
      <c r="M427" s="149" t="s">
        <v>1</v>
      </c>
      <c r="N427" s="150" t="s">
        <v>39</v>
      </c>
      <c r="O427" s="59"/>
      <c r="P427" s="151">
        <f>O427*H427</f>
        <v>0</v>
      </c>
      <c r="Q427" s="151">
        <v>0</v>
      </c>
      <c r="R427" s="151">
        <f>Q427*H427</f>
        <v>0</v>
      </c>
      <c r="S427" s="151">
        <v>0</v>
      </c>
      <c r="T427" s="15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53" t="s">
        <v>217</v>
      </c>
      <c r="AT427" s="153" t="s">
        <v>135</v>
      </c>
      <c r="AU427" s="153" t="s">
        <v>140</v>
      </c>
      <c r="AY427" s="18" t="s">
        <v>132</v>
      </c>
      <c r="BE427" s="154">
        <f>IF(N427="základná",J427,0)</f>
        <v>0</v>
      </c>
      <c r="BF427" s="154">
        <f>IF(N427="znížená",J427,0)</f>
        <v>0</v>
      </c>
      <c r="BG427" s="154">
        <f>IF(N427="zákl. prenesená",J427,0)</f>
        <v>0</v>
      </c>
      <c r="BH427" s="154">
        <f>IF(N427="zníž. prenesená",J427,0)</f>
        <v>0</v>
      </c>
      <c r="BI427" s="154">
        <f>IF(N427="nulová",J427,0)</f>
        <v>0</v>
      </c>
      <c r="BJ427" s="18" t="s">
        <v>140</v>
      </c>
      <c r="BK427" s="155">
        <f>ROUND(I427*H427,3)</f>
        <v>0</v>
      </c>
      <c r="BL427" s="18" t="s">
        <v>217</v>
      </c>
      <c r="BM427" s="153" t="s">
        <v>669</v>
      </c>
    </row>
    <row r="428" spans="1:65" s="16" customFormat="1">
      <c r="B428" s="192"/>
      <c r="D428" s="157" t="s">
        <v>142</v>
      </c>
      <c r="E428" s="193" t="s">
        <v>1</v>
      </c>
      <c r="F428" s="194" t="s">
        <v>670</v>
      </c>
      <c r="H428" s="193" t="s">
        <v>1</v>
      </c>
      <c r="I428" s="195"/>
      <c r="L428" s="192"/>
      <c r="M428" s="196"/>
      <c r="N428" s="197"/>
      <c r="O428" s="197"/>
      <c r="P428" s="197"/>
      <c r="Q428" s="197"/>
      <c r="R428" s="197"/>
      <c r="S428" s="197"/>
      <c r="T428" s="198"/>
      <c r="AT428" s="193" t="s">
        <v>142</v>
      </c>
      <c r="AU428" s="193" t="s">
        <v>140</v>
      </c>
      <c r="AV428" s="16" t="s">
        <v>81</v>
      </c>
      <c r="AW428" s="16" t="s">
        <v>31</v>
      </c>
      <c r="AX428" s="16" t="s">
        <v>73</v>
      </c>
      <c r="AY428" s="193" t="s">
        <v>132</v>
      </c>
    </row>
    <row r="429" spans="1:65" s="13" customFormat="1">
      <c r="B429" s="156"/>
      <c r="D429" s="157" t="s">
        <v>142</v>
      </c>
      <c r="E429" s="158" t="s">
        <v>1</v>
      </c>
      <c r="F429" s="159" t="s">
        <v>671</v>
      </c>
      <c r="H429" s="160">
        <v>34.322384999999997</v>
      </c>
      <c r="I429" s="161"/>
      <c r="L429" s="156"/>
      <c r="M429" s="162"/>
      <c r="N429" s="163"/>
      <c r="O429" s="163"/>
      <c r="P429" s="163"/>
      <c r="Q429" s="163"/>
      <c r="R429" s="163"/>
      <c r="S429" s="163"/>
      <c r="T429" s="164"/>
      <c r="AT429" s="158" t="s">
        <v>142</v>
      </c>
      <c r="AU429" s="158" t="s">
        <v>140</v>
      </c>
      <c r="AV429" s="13" t="s">
        <v>140</v>
      </c>
      <c r="AW429" s="13" t="s">
        <v>31</v>
      </c>
      <c r="AX429" s="13" t="s">
        <v>73</v>
      </c>
      <c r="AY429" s="158" t="s">
        <v>132</v>
      </c>
    </row>
    <row r="430" spans="1:65" s="15" customFormat="1">
      <c r="B430" s="183"/>
      <c r="D430" s="157" t="s">
        <v>142</v>
      </c>
      <c r="E430" s="184" t="s">
        <v>1</v>
      </c>
      <c r="F430" s="185" t="s">
        <v>296</v>
      </c>
      <c r="H430" s="186">
        <v>34.322384999999997</v>
      </c>
      <c r="I430" s="187"/>
      <c r="L430" s="183"/>
      <c r="M430" s="188"/>
      <c r="N430" s="189"/>
      <c r="O430" s="189"/>
      <c r="P430" s="189"/>
      <c r="Q430" s="189"/>
      <c r="R430" s="189"/>
      <c r="S430" s="189"/>
      <c r="T430" s="190"/>
      <c r="AT430" s="184" t="s">
        <v>142</v>
      </c>
      <c r="AU430" s="184" t="s">
        <v>140</v>
      </c>
      <c r="AV430" s="15" t="s">
        <v>133</v>
      </c>
      <c r="AW430" s="15" t="s">
        <v>31</v>
      </c>
      <c r="AX430" s="15" t="s">
        <v>73</v>
      </c>
      <c r="AY430" s="184" t="s">
        <v>132</v>
      </c>
    </row>
    <row r="431" spans="1:65" s="16" customFormat="1">
      <c r="B431" s="192"/>
      <c r="D431" s="157" t="s">
        <v>142</v>
      </c>
      <c r="E431" s="193" t="s">
        <v>1</v>
      </c>
      <c r="F431" s="194" t="s">
        <v>672</v>
      </c>
      <c r="H431" s="193" t="s">
        <v>1</v>
      </c>
      <c r="I431" s="195"/>
      <c r="L431" s="192"/>
      <c r="M431" s="196"/>
      <c r="N431" s="197"/>
      <c r="O431" s="197"/>
      <c r="P431" s="197"/>
      <c r="Q431" s="197"/>
      <c r="R431" s="197"/>
      <c r="S431" s="197"/>
      <c r="T431" s="198"/>
      <c r="AT431" s="193" t="s">
        <v>142</v>
      </c>
      <c r="AU431" s="193" t="s">
        <v>140</v>
      </c>
      <c r="AV431" s="16" t="s">
        <v>81</v>
      </c>
      <c r="AW431" s="16" t="s">
        <v>31</v>
      </c>
      <c r="AX431" s="16" t="s">
        <v>73</v>
      </c>
      <c r="AY431" s="193" t="s">
        <v>132</v>
      </c>
    </row>
    <row r="432" spans="1:65" s="13" customFormat="1">
      <c r="B432" s="156"/>
      <c r="D432" s="157" t="s">
        <v>142</v>
      </c>
      <c r="E432" s="158" t="s">
        <v>1</v>
      </c>
      <c r="F432" s="159" t="s">
        <v>370</v>
      </c>
      <c r="H432" s="160">
        <v>147.72427999999999</v>
      </c>
      <c r="I432" s="161"/>
      <c r="L432" s="156"/>
      <c r="M432" s="162"/>
      <c r="N432" s="163"/>
      <c r="O432" s="163"/>
      <c r="P432" s="163"/>
      <c r="Q432" s="163"/>
      <c r="R432" s="163"/>
      <c r="S432" s="163"/>
      <c r="T432" s="164"/>
      <c r="AT432" s="158" t="s">
        <v>142</v>
      </c>
      <c r="AU432" s="158" t="s">
        <v>140</v>
      </c>
      <c r="AV432" s="13" t="s">
        <v>140</v>
      </c>
      <c r="AW432" s="13" t="s">
        <v>31</v>
      </c>
      <c r="AX432" s="13" t="s">
        <v>73</v>
      </c>
      <c r="AY432" s="158" t="s">
        <v>132</v>
      </c>
    </row>
    <row r="433" spans="1:65" s="15" customFormat="1">
      <c r="B433" s="183"/>
      <c r="D433" s="157" t="s">
        <v>142</v>
      </c>
      <c r="E433" s="184" t="s">
        <v>1</v>
      </c>
      <c r="F433" s="185" t="s">
        <v>296</v>
      </c>
      <c r="H433" s="186">
        <v>147.72427999999999</v>
      </c>
      <c r="I433" s="187"/>
      <c r="L433" s="183"/>
      <c r="M433" s="188"/>
      <c r="N433" s="189"/>
      <c r="O433" s="189"/>
      <c r="P433" s="189"/>
      <c r="Q433" s="189"/>
      <c r="R433" s="189"/>
      <c r="S433" s="189"/>
      <c r="T433" s="190"/>
      <c r="AT433" s="184" t="s">
        <v>142</v>
      </c>
      <c r="AU433" s="184" t="s">
        <v>140</v>
      </c>
      <c r="AV433" s="15" t="s">
        <v>133</v>
      </c>
      <c r="AW433" s="15" t="s">
        <v>31</v>
      </c>
      <c r="AX433" s="15" t="s">
        <v>73</v>
      </c>
      <c r="AY433" s="184" t="s">
        <v>132</v>
      </c>
    </row>
    <row r="434" spans="1:65" s="14" customFormat="1">
      <c r="B434" s="175"/>
      <c r="D434" s="157" t="s">
        <v>142</v>
      </c>
      <c r="E434" s="176" t="s">
        <v>1</v>
      </c>
      <c r="F434" s="177" t="s">
        <v>156</v>
      </c>
      <c r="H434" s="178">
        <v>182.04666499999999</v>
      </c>
      <c r="I434" s="179"/>
      <c r="L434" s="175"/>
      <c r="M434" s="180"/>
      <c r="N434" s="181"/>
      <c r="O434" s="181"/>
      <c r="P434" s="181"/>
      <c r="Q434" s="181"/>
      <c r="R434" s="181"/>
      <c r="S434" s="181"/>
      <c r="T434" s="182"/>
      <c r="AT434" s="176" t="s">
        <v>142</v>
      </c>
      <c r="AU434" s="176" t="s">
        <v>140</v>
      </c>
      <c r="AV434" s="14" t="s">
        <v>139</v>
      </c>
      <c r="AW434" s="14" t="s">
        <v>31</v>
      </c>
      <c r="AX434" s="14" t="s">
        <v>81</v>
      </c>
      <c r="AY434" s="176" t="s">
        <v>132</v>
      </c>
    </row>
    <row r="435" spans="1:65" s="2" customFormat="1" ht="14.45" customHeight="1">
      <c r="A435" s="33"/>
      <c r="B435" s="141"/>
      <c r="C435" s="142" t="s">
        <v>309</v>
      </c>
      <c r="D435" s="142" t="s">
        <v>135</v>
      </c>
      <c r="E435" s="143" t="s">
        <v>673</v>
      </c>
      <c r="F435" s="144" t="s">
        <v>674</v>
      </c>
      <c r="G435" s="145" t="s">
        <v>152</v>
      </c>
      <c r="H435" s="146">
        <v>182.047</v>
      </c>
      <c r="I435" s="147"/>
      <c r="J435" s="146">
        <f>ROUND(I435*H435,3)</f>
        <v>0</v>
      </c>
      <c r="K435" s="148"/>
      <c r="L435" s="34"/>
      <c r="M435" s="149" t="s">
        <v>1</v>
      </c>
      <c r="N435" s="150" t="s">
        <v>39</v>
      </c>
      <c r="O435" s="59"/>
      <c r="P435" s="151">
        <f>O435*H435</f>
        <v>0</v>
      </c>
      <c r="Q435" s="151">
        <v>0</v>
      </c>
      <c r="R435" s="151">
        <f>Q435*H435</f>
        <v>0</v>
      </c>
      <c r="S435" s="151">
        <v>0</v>
      </c>
      <c r="T435" s="152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3" t="s">
        <v>217</v>
      </c>
      <c r="AT435" s="153" t="s">
        <v>135</v>
      </c>
      <c r="AU435" s="153" t="s">
        <v>140</v>
      </c>
      <c r="AY435" s="18" t="s">
        <v>132</v>
      </c>
      <c r="BE435" s="154">
        <f>IF(N435="základná",J435,0)</f>
        <v>0</v>
      </c>
      <c r="BF435" s="154">
        <f>IF(N435="znížená",J435,0)</f>
        <v>0</v>
      </c>
      <c r="BG435" s="154">
        <f>IF(N435="zákl. prenesená",J435,0)</f>
        <v>0</v>
      </c>
      <c r="BH435" s="154">
        <f>IF(N435="zníž. prenesená",J435,0)</f>
        <v>0</v>
      </c>
      <c r="BI435" s="154">
        <f>IF(N435="nulová",J435,0)</f>
        <v>0</v>
      </c>
      <c r="BJ435" s="18" t="s">
        <v>140</v>
      </c>
      <c r="BK435" s="155">
        <f>ROUND(I435*H435,3)</f>
        <v>0</v>
      </c>
      <c r="BL435" s="18" t="s">
        <v>217</v>
      </c>
      <c r="BM435" s="153" t="s">
        <v>675</v>
      </c>
    </row>
    <row r="436" spans="1:65" s="16" customFormat="1">
      <c r="B436" s="192"/>
      <c r="D436" s="157" t="s">
        <v>142</v>
      </c>
      <c r="E436" s="193" t="s">
        <v>1</v>
      </c>
      <c r="F436" s="194" t="s">
        <v>670</v>
      </c>
      <c r="H436" s="193" t="s">
        <v>1</v>
      </c>
      <c r="I436" s="195"/>
      <c r="L436" s="192"/>
      <c r="M436" s="196"/>
      <c r="N436" s="197"/>
      <c r="O436" s="197"/>
      <c r="P436" s="197"/>
      <c r="Q436" s="197"/>
      <c r="R436" s="197"/>
      <c r="S436" s="197"/>
      <c r="T436" s="198"/>
      <c r="AT436" s="193" t="s">
        <v>142</v>
      </c>
      <c r="AU436" s="193" t="s">
        <v>140</v>
      </c>
      <c r="AV436" s="16" t="s">
        <v>81</v>
      </c>
      <c r="AW436" s="16" t="s">
        <v>31</v>
      </c>
      <c r="AX436" s="16" t="s">
        <v>73</v>
      </c>
      <c r="AY436" s="193" t="s">
        <v>132</v>
      </c>
    </row>
    <row r="437" spans="1:65" s="13" customFormat="1">
      <c r="B437" s="156"/>
      <c r="D437" s="157" t="s">
        <v>142</v>
      </c>
      <c r="E437" s="158" t="s">
        <v>1</v>
      </c>
      <c r="F437" s="159" t="s">
        <v>671</v>
      </c>
      <c r="H437" s="160">
        <v>34.322384999999997</v>
      </c>
      <c r="I437" s="161"/>
      <c r="L437" s="156"/>
      <c r="M437" s="162"/>
      <c r="N437" s="163"/>
      <c r="O437" s="163"/>
      <c r="P437" s="163"/>
      <c r="Q437" s="163"/>
      <c r="R437" s="163"/>
      <c r="S437" s="163"/>
      <c r="T437" s="164"/>
      <c r="AT437" s="158" t="s">
        <v>142</v>
      </c>
      <c r="AU437" s="158" t="s">
        <v>140</v>
      </c>
      <c r="AV437" s="13" t="s">
        <v>140</v>
      </c>
      <c r="AW437" s="13" t="s">
        <v>31</v>
      </c>
      <c r="AX437" s="13" t="s">
        <v>73</v>
      </c>
      <c r="AY437" s="158" t="s">
        <v>132</v>
      </c>
    </row>
    <row r="438" spans="1:65" s="15" customFormat="1">
      <c r="B438" s="183"/>
      <c r="D438" s="157" t="s">
        <v>142</v>
      </c>
      <c r="E438" s="184" t="s">
        <v>1</v>
      </c>
      <c r="F438" s="185" t="s">
        <v>296</v>
      </c>
      <c r="H438" s="186">
        <v>34.322384999999997</v>
      </c>
      <c r="I438" s="187"/>
      <c r="L438" s="183"/>
      <c r="M438" s="188"/>
      <c r="N438" s="189"/>
      <c r="O438" s="189"/>
      <c r="P438" s="189"/>
      <c r="Q438" s="189"/>
      <c r="R438" s="189"/>
      <c r="S438" s="189"/>
      <c r="T438" s="190"/>
      <c r="AT438" s="184" t="s">
        <v>142</v>
      </c>
      <c r="AU438" s="184" t="s">
        <v>140</v>
      </c>
      <c r="AV438" s="15" t="s">
        <v>133</v>
      </c>
      <c r="AW438" s="15" t="s">
        <v>31</v>
      </c>
      <c r="AX438" s="15" t="s">
        <v>73</v>
      </c>
      <c r="AY438" s="184" t="s">
        <v>132</v>
      </c>
    </row>
    <row r="439" spans="1:65" s="16" customFormat="1">
      <c r="B439" s="192"/>
      <c r="D439" s="157" t="s">
        <v>142</v>
      </c>
      <c r="E439" s="193" t="s">
        <v>1</v>
      </c>
      <c r="F439" s="194" t="s">
        <v>672</v>
      </c>
      <c r="H439" s="193" t="s">
        <v>1</v>
      </c>
      <c r="I439" s="195"/>
      <c r="L439" s="192"/>
      <c r="M439" s="196"/>
      <c r="N439" s="197"/>
      <c r="O439" s="197"/>
      <c r="P439" s="197"/>
      <c r="Q439" s="197"/>
      <c r="R439" s="197"/>
      <c r="S439" s="197"/>
      <c r="T439" s="198"/>
      <c r="AT439" s="193" t="s">
        <v>142</v>
      </c>
      <c r="AU439" s="193" t="s">
        <v>140</v>
      </c>
      <c r="AV439" s="16" t="s">
        <v>81</v>
      </c>
      <c r="AW439" s="16" t="s">
        <v>31</v>
      </c>
      <c r="AX439" s="16" t="s">
        <v>73</v>
      </c>
      <c r="AY439" s="193" t="s">
        <v>132</v>
      </c>
    </row>
    <row r="440" spans="1:65" s="13" customFormat="1">
      <c r="B440" s="156"/>
      <c r="D440" s="157" t="s">
        <v>142</v>
      </c>
      <c r="E440" s="158" t="s">
        <v>1</v>
      </c>
      <c r="F440" s="159" t="s">
        <v>370</v>
      </c>
      <c r="H440" s="160">
        <v>147.72427999999999</v>
      </c>
      <c r="I440" s="161"/>
      <c r="L440" s="156"/>
      <c r="M440" s="162"/>
      <c r="N440" s="163"/>
      <c r="O440" s="163"/>
      <c r="P440" s="163"/>
      <c r="Q440" s="163"/>
      <c r="R440" s="163"/>
      <c r="S440" s="163"/>
      <c r="T440" s="164"/>
      <c r="AT440" s="158" t="s">
        <v>142</v>
      </c>
      <c r="AU440" s="158" t="s">
        <v>140</v>
      </c>
      <c r="AV440" s="13" t="s">
        <v>140</v>
      </c>
      <c r="AW440" s="13" t="s">
        <v>31</v>
      </c>
      <c r="AX440" s="13" t="s">
        <v>73</v>
      </c>
      <c r="AY440" s="158" t="s">
        <v>132</v>
      </c>
    </row>
    <row r="441" spans="1:65" s="15" customFormat="1">
      <c r="B441" s="183"/>
      <c r="D441" s="157" t="s">
        <v>142</v>
      </c>
      <c r="E441" s="184" t="s">
        <v>1</v>
      </c>
      <c r="F441" s="185" t="s">
        <v>296</v>
      </c>
      <c r="H441" s="186">
        <v>147.72427999999999</v>
      </c>
      <c r="I441" s="187"/>
      <c r="L441" s="183"/>
      <c r="M441" s="188"/>
      <c r="N441" s="189"/>
      <c r="O441" s="189"/>
      <c r="P441" s="189"/>
      <c r="Q441" s="189"/>
      <c r="R441" s="189"/>
      <c r="S441" s="189"/>
      <c r="T441" s="190"/>
      <c r="AT441" s="184" t="s">
        <v>142</v>
      </c>
      <c r="AU441" s="184" t="s">
        <v>140</v>
      </c>
      <c r="AV441" s="15" t="s">
        <v>133</v>
      </c>
      <c r="AW441" s="15" t="s">
        <v>31</v>
      </c>
      <c r="AX441" s="15" t="s">
        <v>73</v>
      </c>
      <c r="AY441" s="184" t="s">
        <v>132</v>
      </c>
    </row>
    <row r="442" spans="1:65" s="14" customFormat="1">
      <c r="B442" s="175"/>
      <c r="D442" s="157" t="s">
        <v>142</v>
      </c>
      <c r="E442" s="176" t="s">
        <v>1</v>
      </c>
      <c r="F442" s="177" t="s">
        <v>156</v>
      </c>
      <c r="H442" s="178">
        <v>182.04666499999999</v>
      </c>
      <c r="I442" s="179"/>
      <c r="L442" s="175"/>
      <c r="M442" s="180"/>
      <c r="N442" s="181"/>
      <c r="O442" s="181"/>
      <c r="P442" s="181"/>
      <c r="Q442" s="181"/>
      <c r="R442" s="181"/>
      <c r="S442" s="181"/>
      <c r="T442" s="182"/>
      <c r="AT442" s="176" t="s">
        <v>142</v>
      </c>
      <c r="AU442" s="176" t="s">
        <v>140</v>
      </c>
      <c r="AV442" s="14" t="s">
        <v>139</v>
      </c>
      <c r="AW442" s="14" t="s">
        <v>31</v>
      </c>
      <c r="AX442" s="14" t="s">
        <v>81</v>
      </c>
      <c r="AY442" s="176" t="s">
        <v>132</v>
      </c>
    </row>
    <row r="443" spans="1:65" s="2" customFormat="1" ht="24.2" customHeight="1">
      <c r="A443" s="33"/>
      <c r="B443" s="141"/>
      <c r="C443" s="142" t="s">
        <v>676</v>
      </c>
      <c r="D443" s="142" t="s">
        <v>135</v>
      </c>
      <c r="E443" s="143" t="s">
        <v>677</v>
      </c>
      <c r="F443" s="144" t="s">
        <v>678</v>
      </c>
      <c r="G443" s="145" t="s">
        <v>152</v>
      </c>
      <c r="H443" s="146">
        <v>34.322000000000003</v>
      </c>
      <c r="I443" s="147"/>
      <c r="J443" s="146">
        <f>ROUND(I443*H443,3)</f>
        <v>0</v>
      </c>
      <c r="K443" s="148"/>
      <c r="L443" s="34"/>
      <c r="M443" s="149" t="s">
        <v>1</v>
      </c>
      <c r="N443" s="150" t="s">
        <v>39</v>
      </c>
      <c r="O443" s="59"/>
      <c r="P443" s="151">
        <f>O443*H443</f>
        <v>0</v>
      </c>
      <c r="Q443" s="151">
        <v>0</v>
      </c>
      <c r="R443" s="151">
        <f>Q443*H443</f>
        <v>0</v>
      </c>
      <c r="S443" s="151">
        <v>0</v>
      </c>
      <c r="T443" s="152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3" t="s">
        <v>217</v>
      </c>
      <c r="AT443" s="153" t="s">
        <v>135</v>
      </c>
      <c r="AU443" s="153" t="s">
        <v>140</v>
      </c>
      <c r="AY443" s="18" t="s">
        <v>132</v>
      </c>
      <c r="BE443" s="154">
        <f>IF(N443="základná",J443,0)</f>
        <v>0</v>
      </c>
      <c r="BF443" s="154">
        <f>IF(N443="znížená",J443,0)</f>
        <v>0</v>
      </c>
      <c r="BG443" s="154">
        <f>IF(N443="zákl. prenesená",J443,0)</f>
        <v>0</v>
      </c>
      <c r="BH443" s="154">
        <f>IF(N443="zníž. prenesená",J443,0)</f>
        <v>0</v>
      </c>
      <c r="BI443" s="154">
        <f>IF(N443="nulová",J443,0)</f>
        <v>0</v>
      </c>
      <c r="BJ443" s="18" t="s">
        <v>140</v>
      </c>
      <c r="BK443" s="155">
        <f>ROUND(I443*H443,3)</f>
        <v>0</v>
      </c>
      <c r="BL443" s="18" t="s">
        <v>217</v>
      </c>
      <c r="BM443" s="153" t="s">
        <v>679</v>
      </c>
    </row>
    <row r="444" spans="1:65" s="16" customFormat="1">
      <c r="B444" s="192"/>
      <c r="D444" s="157" t="s">
        <v>142</v>
      </c>
      <c r="E444" s="193" t="s">
        <v>1</v>
      </c>
      <c r="F444" s="194" t="s">
        <v>670</v>
      </c>
      <c r="H444" s="193" t="s">
        <v>1</v>
      </c>
      <c r="I444" s="195"/>
      <c r="L444" s="192"/>
      <c r="M444" s="196"/>
      <c r="N444" s="197"/>
      <c r="O444" s="197"/>
      <c r="P444" s="197"/>
      <c r="Q444" s="197"/>
      <c r="R444" s="197"/>
      <c r="S444" s="197"/>
      <c r="T444" s="198"/>
      <c r="AT444" s="193" t="s">
        <v>142</v>
      </c>
      <c r="AU444" s="193" t="s">
        <v>140</v>
      </c>
      <c r="AV444" s="16" t="s">
        <v>81</v>
      </c>
      <c r="AW444" s="16" t="s">
        <v>31</v>
      </c>
      <c r="AX444" s="16" t="s">
        <v>73</v>
      </c>
      <c r="AY444" s="193" t="s">
        <v>132</v>
      </c>
    </row>
    <row r="445" spans="1:65" s="13" customFormat="1">
      <c r="B445" s="156"/>
      <c r="D445" s="157" t="s">
        <v>142</v>
      </c>
      <c r="E445" s="158" t="s">
        <v>1</v>
      </c>
      <c r="F445" s="159" t="s">
        <v>671</v>
      </c>
      <c r="H445" s="160">
        <v>34.322384999999997</v>
      </c>
      <c r="I445" s="161"/>
      <c r="L445" s="156"/>
      <c r="M445" s="162"/>
      <c r="N445" s="163"/>
      <c r="O445" s="163"/>
      <c r="P445" s="163"/>
      <c r="Q445" s="163"/>
      <c r="R445" s="163"/>
      <c r="S445" s="163"/>
      <c r="T445" s="164"/>
      <c r="AT445" s="158" t="s">
        <v>142</v>
      </c>
      <c r="AU445" s="158" t="s">
        <v>140</v>
      </c>
      <c r="AV445" s="13" t="s">
        <v>140</v>
      </c>
      <c r="AW445" s="13" t="s">
        <v>31</v>
      </c>
      <c r="AX445" s="13" t="s">
        <v>81</v>
      </c>
      <c r="AY445" s="158" t="s">
        <v>132</v>
      </c>
    </row>
    <row r="446" spans="1:65" s="2" customFormat="1" ht="24.2" customHeight="1">
      <c r="A446" s="33"/>
      <c r="B446" s="141"/>
      <c r="C446" s="142" t="s">
        <v>680</v>
      </c>
      <c r="D446" s="142" t="s">
        <v>135</v>
      </c>
      <c r="E446" s="143" t="s">
        <v>681</v>
      </c>
      <c r="F446" s="144" t="s">
        <v>682</v>
      </c>
      <c r="G446" s="145" t="s">
        <v>351</v>
      </c>
      <c r="H446" s="191"/>
      <c r="I446" s="147"/>
      <c r="J446" s="146">
        <f>ROUND(I446*H446,3)</f>
        <v>0</v>
      </c>
      <c r="K446" s="148"/>
      <c r="L446" s="34"/>
      <c r="M446" s="149" t="s">
        <v>1</v>
      </c>
      <c r="N446" s="150" t="s">
        <v>39</v>
      </c>
      <c r="O446" s="59"/>
      <c r="P446" s="151">
        <f>O446*H446</f>
        <v>0</v>
      </c>
      <c r="Q446" s="151">
        <v>0</v>
      </c>
      <c r="R446" s="151">
        <f>Q446*H446</f>
        <v>0</v>
      </c>
      <c r="S446" s="151">
        <v>0</v>
      </c>
      <c r="T446" s="152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53" t="s">
        <v>217</v>
      </c>
      <c r="AT446" s="153" t="s">
        <v>135</v>
      </c>
      <c r="AU446" s="153" t="s">
        <v>140</v>
      </c>
      <c r="AY446" s="18" t="s">
        <v>132</v>
      </c>
      <c r="BE446" s="154">
        <f>IF(N446="základná",J446,0)</f>
        <v>0</v>
      </c>
      <c r="BF446" s="154">
        <f>IF(N446="znížená",J446,0)</f>
        <v>0</v>
      </c>
      <c r="BG446" s="154">
        <f>IF(N446="zákl. prenesená",J446,0)</f>
        <v>0</v>
      </c>
      <c r="BH446" s="154">
        <f>IF(N446="zníž. prenesená",J446,0)</f>
        <v>0</v>
      </c>
      <c r="BI446" s="154">
        <f>IF(N446="nulová",J446,0)</f>
        <v>0</v>
      </c>
      <c r="BJ446" s="18" t="s">
        <v>140</v>
      </c>
      <c r="BK446" s="155">
        <f>ROUND(I446*H446,3)</f>
        <v>0</v>
      </c>
      <c r="BL446" s="18" t="s">
        <v>217</v>
      </c>
      <c r="BM446" s="153" t="s">
        <v>683</v>
      </c>
    </row>
    <row r="447" spans="1:65" s="12" customFormat="1" ht="22.9" customHeight="1">
      <c r="B447" s="128"/>
      <c r="D447" s="129" t="s">
        <v>72</v>
      </c>
      <c r="E447" s="139" t="s">
        <v>684</v>
      </c>
      <c r="F447" s="139" t="s">
        <v>685</v>
      </c>
      <c r="I447" s="131"/>
      <c r="J447" s="140">
        <f>BK447</f>
        <v>0</v>
      </c>
      <c r="L447" s="128"/>
      <c r="M447" s="133"/>
      <c r="N447" s="134"/>
      <c r="O447" s="134"/>
      <c r="P447" s="135">
        <f>SUM(P448:P458)</f>
        <v>0</v>
      </c>
      <c r="Q447" s="134"/>
      <c r="R447" s="135">
        <f>SUM(R448:R458)</f>
        <v>1.04427</v>
      </c>
      <c r="S447" s="134"/>
      <c r="T447" s="136">
        <f>SUM(T448:T458)</f>
        <v>0</v>
      </c>
      <c r="AR447" s="129" t="s">
        <v>140</v>
      </c>
      <c r="AT447" s="137" t="s">
        <v>72</v>
      </c>
      <c r="AU447" s="137" t="s">
        <v>81</v>
      </c>
      <c r="AY447" s="129" t="s">
        <v>132</v>
      </c>
      <c r="BK447" s="138">
        <f>SUM(BK448:BK458)</f>
        <v>0</v>
      </c>
    </row>
    <row r="448" spans="1:65" s="2" customFormat="1" ht="24.2" customHeight="1">
      <c r="A448" s="33"/>
      <c r="B448" s="141"/>
      <c r="C448" s="142" t="s">
        <v>686</v>
      </c>
      <c r="D448" s="142" t="s">
        <v>135</v>
      </c>
      <c r="E448" s="143" t="s">
        <v>687</v>
      </c>
      <c r="F448" s="144" t="s">
        <v>688</v>
      </c>
      <c r="G448" s="145" t="s">
        <v>152</v>
      </c>
      <c r="H448" s="146">
        <v>80.400000000000006</v>
      </c>
      <c r="I448" s="147"/>
      <c r="J448" s="146">
        <f>ROUND(I448*H448,3)</f>
        <v>0</v>
      </c>
      <c r="K448" s="148"/>
      <c r="L448" s="34"/>
      <c r="M448" s="149" t="s">
        <v>1</v>
      </c>
      <c r="N448" s="150" t="s">
        <v>39</v>
      </c>
      <c r="O448" s="59"/>
      <c r="P448" s="151">
        <f>O448*H448</f>
        <v>0</v>
      </c>
      <c r="Q448" s="151">
        <v>3.15E-3</v>
      </c>
      <c r="R448" s="151">
        <f>Q448*H448</f>
        <v>0.25326000000000004</v>
      </c>
      <c r="S448" s="151">
        <v>0</v>
      </c>
      <c r="T448" s="152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3" t="s">
        <v>217</v>
      </c>
      <c r="AT448" s="153" t="s">
        <v>135</v>
      </c>
      <c r="AU448" s="153" t="s">
        <v>140</v>
      </c>
      <c r="AY448" s="18" t="s">
        <v>132</v>
      </c>
      <c r="BE448" s="154">
        <f>IF(N448="základná",J448,0)</f>
        <v>0</v>
      </c>
      <c r="BF448" s="154">
        <f>IF(N448="znížená",J448,0)</f>
        <v>0</v>
      </c>
      <c r="BG448" s="154">
        <f>IF(N448="zákl. prenesená",J448,0)</f>
        <v>0</v>
      </c>
      <c r="BH448" s="154">
        <f>IF(N448="zníž. prenesená",J448,0)</f>
        <v>0</v>
      </c>
      <c r="BI448" s="154">
        <f>IF(N448="nulová",J448,0)</f>
        <v>0</v>
      </c>
      <c r="BJ448" s="18" t="s">
        <v>140</v>
      </c>
      <c r="BK448" s="155">
        <f>ROUND(I448*H448,3)</f>
        <v>0</v>
      </c>
      <c r="BL448" s="18" t="s">
        <v>217</v>
      </c>
      <c r="BM448" s="153" t="s">
        <v>689</v>
      </c>
    </row>
    <row r="449" spans="1:65" s="13" customFormat="1" ht="22.5">
      <c r="B449" s="156"/>
      <c r="D449" s="157" t="s">
        <v>142</v>
      </c>
      <c r="E449" s="158" t="s">
        <v>1</v>
      </c>
      <c r="F449" s="159" t="s">
        <v>690</v>
      </c>
      <c r="H449" s="160">
        <v>16.399999999999999</v>
      </c>
      <c r="I449" s="161"/>
      <c r="L449" s="156"/>
      <c r="M449" s="162"/>
      <c r="N449" s="163"/>
      <c r="O449" s="163"/>
      <c r="P449" s="163"/>
      <c r="Q449" s="163"/>
      <c r="R449" s="163"/>
      <c r="S449" s="163"/>
      <c r="T449" s="164"/>
      <c r="AT449" s="158" t="s">
        <v>142</v>
      </c>
      <c r="AU449" s="158" t="s">
        <v>140</v>
      </c>
      <c r="AV449" s="13" t="s">
        <v>140</v>
      </c>
      <c r="AW449" s="13" t="s">
        <v>31</v>
      </c>
      <c r="AX449" s="13" t="s">
        <v>73</v>
      </c>
      <c r="AY449" s="158" t="s">
        <v>132</v>
      </c>
    </row>
    <row r="450" spans="1:65" s="13" customFormat="1" ht="22.5">
      <c r="B450" s="156"/>
      <c r="D450" s="157" t="s">
        <v>142</v>
      </c>
      <c r="E450" s="158" t="s">
        <v>1</v>
      </c>
      <c r="F450" s="159" t="s">
        <v>691</v>
      </c>
      <c r="H450" s="160">
        <v>64</v>
      </c>
      <c r="I450" s="161"/>
      <c r="L450" s="156"/>
      <c r="M450" s="162"/>
      <c r="N450" s="163"/>
      <c r="O450" s="163"/>
      <c r="P450" s="163"/>
      <c r="Q450" s="163"/>
      <c r="R450" s="163"/>
      <c r="S450" s="163"/>
      <c r="T450" s="164"/>
      <c r="AT450" s="158" t="s">
        <v>142</v>
      </c>
      <c r="AU450" s="158" t="s">
        <v>140</v>
      </c>
      <c r="AV450" s="13" t="s">
        <v>140</v>
      </c>
      <c r="AW450" s="13" t="s">
        <v>31</v>
      </c>
      <c r="AX450" s="13" t="s">
        <v>73</v>
      </c>
      <c r="AY450" s="158" t="s">
        <v>132</v>
      </c>
    </row>
    <row r="451" spans="1:65" s="14" customFormat="1">
      <c r="B451" s="175"/>
      <c r="D451" s="157" t="s">
        <v>142</v>
      </c>
      <c r="E451" s="176" t="s">
        <v>1</v>
      </c>
      <c r="F451" s="177" t="s">
        <v>156</v>
      </c>
      <c r="H451" s="178">
        <v>80.400000000000006</v>
      </c>
      <c r="I451" s="179"/>
      <c r="L451" s="175"/>
      <c r="M451" s="180"/>
      <c r="N451" s="181"/>
      <c r="O451" s="181"/>
      <c r="P451" s="181"/>
      <c r="Q451" s="181"/>
      <c r="R451" s="181"/>
      <c r="S451" s="181"/>
      <c r="T451" s="182"/>
      <c r="AT451" s="176" t="s">
        <v>142</v>
      </c>
      <c r="AU451" s="176" t="s">
        <v>140</v>
      </c>
      <c r="AV451" s="14" t="s">
        <v>139</v>
      </c>
      <c r="AW451" s="14" t="s">
        <v>31</v>
      </c>
      <c r="AX451" s="14" t="s">
        <v>81</v>
      </c>
      <c r="AY451" s="176" t="s">
        <v>132</v>
      </c>
    </row>
    <row r="452" spans="1:65" s="2" customFormat="1" ht="14.45" customHeight="1">
      <c r="A452" s="33"/>
      <c r="B452" s="141"/>
      <c r="C452" s="165" t="s">
        <v>692</v>
      </c>
      <c r="D452" s="165" t="s">
        <v>144</v>
      </c>
      <c r="E452" s="166" t="s">
        <v>693</v>
      </c>
      <c r="F452" s="167" t="s">
        <v>694</v>
      </c>
      <c r="G452" s="168" t="s">
        <v>152</v>
      </c>
      <c r="H452" s="169">
        <v>66.585999999999999</v>
      </c>
      <c r="I452" s="170"/>
      <c r="J452" s="169">
        <f>ROUND(I452*H452,3)</f>
        <v>0</v>
      </c>
      <c r="K452" s="171"/>
      <c r="L452" s="172"/>
      <c r="M452" s="173" t="s">
        <v>1</v>
      </c>
      <c r="N452" s="174" t="s">
        <v>39</v>
      </c>
      <c r="O452" s="59"/>
      <c r="P452" s="151">
        <f>O452*H452</f>
        <v>0</v>
      </c>
      <c r="Q452" s="151">
        <v>9.4000000000000004E-3</v>
      </c>
      <c r="R452" s="151">
        <f>Q452*H452</f>
        <v>0.62590840000000003</v>
      </c>
      <c r="S452" s="151">
        <v>0</v>
      </c>
      <c r="T452" s="152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3" t="s">
        <v>299</v>
      </c>
      <c r="AT452" s="153" t="s">
        <v>144</v>
      </c>
      <c r="AU452" s="153" t="s">
        <v>140</v>
      </c>
      <c r="AY452" s="18" t="s">
        <v>132</v>
      </c>
      <c r="BE452" s="154">
        <f>IF(N452="základná",J452,0)</f>
        <v>0</v>
      </c>
      <c r="BF452" s="154">
        <f>IF(N452="znížená",J452,0)</f>
        <v>0</v>
      </c>
      <c r="BG452" s="154">
        <f>IF(N452="zákl. prenesená",J452,0)</f>
        <v>0</v>
      </c>
      <c r="BH452" s="154">
        <f>IF(N452="zníž. prenesená",J452,0)</f>
        <v>0</v>
      </c>
      <c r="BI452" s="154">
        <f>IF(N452="nulová",J452,0)</f>
        <v>0</v>
      </c>
      <c r="BJ452" s="18" t="s">
        <v>140</v>
      </c>
      <c r="BK452" s="155">
        <f>ROUND(I452*H452,3)</f>
        <v>0</v>
      </c>
      <c r="BL452" s="18" t="s">
        <v>217</v>
      </c>
      <c r="BM452" s="153" t="s">
        <v>695</v>
      </c>
    </row>
    <row r="453" spans="1:65" s="13" customFormat="1" ht="22.5">
      <c r="B453" s="156"/>
      <c r="D453" s="157" t="s">
        <v>142</v>
      </c>
      <c r="E453" s="158" t="s">
        <v>1</v>
      </c>
      <c r="F453" s="159" t="s">
        <v>696</v>
      </c>
      <c r="H453" s="160">
        <v>65.28</v>
      </c>
      <c r="I453" s="161"/>
      <c r="L453" s="156"/>
      <c r="M453" s="162"/>
      <c r="N453" s="163"/>
      <c r="O453" s="163"/>
      <c r="P453" s="163"/>
      <c r="Q453" s="163"/>
      <c r="R453" s="163"/>
      <c r="S453" s="163"/>
      <c r="T453" s="164"/>
      <c r="AT453" s="158" t="s">
        <v>142</v>
      </c>
      <c r="AU453" s="158" t="s">
        <v>140</v>
      </c>
      <c r="AV453" s="13" t="s">
        <v>140</v>
      </c>
      <c r="AW453" s="13" t="s">
        <v>31</v>
      </c>
      <c r="AX453" s="13" t="s">
        <v>81</v>
      </c>
      <c r="AY453" s="158" t="s">
        <v>132</v>
      </c>
    </row>
    <row r="454" spans="1:65" s="13" customFormat="1">
      <c r="B454" s="156"/>
      <c r="D454" s="157" t="s">
        <v>142</v>
      </c>
      <c r="F454" s="159" t="s">
        <v>697</v>
      </c>
      <c r="H454" s="160">
        <v>66.585999999999999</v>
      </c>
      <c r="I454" s="161"/>
      <c r="L454" s="156"/>
      <c r="M454" s="162"/>
      <c r="N454" s="163"/>
      <c r="O454" s="163"/>
      <c r="P454" s="163"/>
      <c r="Q454" s="163"/>
      <c r="R454" s="163"/>
      <c r="S454" s="163"/>
      <c r="T454" s="164"/>
      <c r="AT454" s="158" t="s">
        <v>142</v>
      </c>
      <c r="AU454" s="158" t="s">
        <v>140</v>
      </c>
      <c r="AV454" s="13" t="s">
        <v>140</v>
      </c>
      <c r="AW454" s="13" t="s">
        <v>3</v>
      </c>
      <c r="AX454" s="13" t="s">
        <v>81</v>
      </c>
      <c r="AY454" s="158" t="s">
        <v>132</v>
      </c>
    </row>
    <row r="455" spans="1:65" s="2" customFormat="1" ht="14.45" customHeight="1">
      <c r="A455" s="33"/>
      <c r="B455" s="141"/>
      <c r="C455" s="165" t="s">
        <v>698</v>
      </c>
      <c r="D455" s="165" t="s">
        <v>144</v>
      </c>
      <c r="E455" s="166" t="s">
        <v>699</v>
      </c>
      <c r="F455" s="167" t="s">
        <v>700</v>
      </c>
      <c r="G455" s="168" t="s">
        <v>152</v>
      </c>
      <c r="H455" s="169">
        <v>17.564</v>
      </c>
      <c r="I455" s="170"/>
      <c r="J455" s="169">
        <f>ROUND(I455*H455,3)</f>
        <v>0</v>
      </c>
      <c r="K455" s="171"/>
      <c r="L455" s="172"/>
      <c r="M455" s="173" t="s">
        <v>1</v>
      </c>
      <c r="N455" s="174" t="s">
        <v>39</v>
      </c>
      <c r="O455" s="59"/>
      <c r="P455" s="151">
        <f>O455*H455</f>
        <v>0</v>
      </c>
      <c r="Q455" s="151">
        <v>9.4000000000000004E-3</v>
      </c>
      <c r="R455" s="151">
        <f>Q455*H455</f>
        <v>0.16510160000000002</v>
      </c>
      <c r="S455" s="151">
        <v>0</v>
      </c>
      <c r="T455" s="152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53" t="s">
        <v>299</v>
      </c>
      <c r="AT455" s="153" t="s">
        <v>144</v>
      </c>
      <c r="AU455" s="153" t="s">
        <v>140</v>
      </c>
      <c r="AY455" s="18" t="s">
        <v>132</v>
      </c>
      <c r="BE455" s="154">
        <f>IF(N455="základná",J455,0)</f>
        <v>0</v>
      </c>
      <c r="BF455" s="154">
        <f>IF(N455="znížená",J455,0)</f>
        <v>0</v>
      </c>
      <c r="BG455" s="154">
        <f>IF(N455="zákl. prenesená",J455,0)</f>
        <v>0</v>
      </c>
      <c r="BH455" s="154">
        <f>IF(N455="zníž. prenesená",J455,0)</f>
        <v>0</v>
      </c>
      <c r="BI455" s="154">
        <f>IF(N455="nulová",J455,0)</f>
        <v>0</v>
      </c>
      <c r="BJ455" s="18" t="s">
        <v>140</v>
      </c>
      <c r="BK455" s="155">
        <f>ROUND(I455*H455,3)</f>
        <v>0</v>
      </c>
      <c r="BL455" s="18" t="s">
        <v>217</v>
      </c>
      <c r="BM455" s="153" t="s">
        <v>701</v>
      </c>
    </row>
    <row r="456" spans="1:65" s="13" customFormat="1" ht="22.5">
      <c r="B456" s="156"/>
      <c r="D456" s="157" t="s">
        <v>142</v>
      </c>
      <c r="E456" s="158" t="s">
        <v>1</v>
      </c>
      <c r="F456" s="159" t="s">
        <v>702</v>
      </c>
      <c r="H456" s="160">
        <v>17.22</v>
      </c>
      <c r="I456" s="161"/>
      <c r="L456" s="156"/>
      <c r="M456" s="162"/>
      <c r="N456" s="163"/>
      <c r="O456" s="163"/>
      <c r="P456" s="163"/>
      <c r="Q456" s="163"/>
      <c r="R456" s="163"/>
      <c r="S456" s="163"/>
      <c r="T456" s="164"/>
      <c r="AT456" s="158" t="s">
        <v>142</v>
      </c>
      <c r="AU456" s="158" t="s">
        <v>140</v>
      </c>
      <c r="AV456" s="13" t="s">
        <v>140</v>
      </c>
      <c r="AW456" s="13" t="s">
        <v>31</v>
      </c>
      <c r="AX456" s="13" t="s">
        <v>81</v>
      </c>
      <c r="AY456" s="158" t="s">
        <v>132</v>
      </c>
    </row>
    <row r="457" spans="1:65" s="13" customFormat="1">
      <c r="B457" s="156"/>
      <c r="D457" s="157" t="s">
        <v>142</v>
      </c>
      <c r="F457" s="159" t="s">
        <v>703</v>
      </c>
      <c r="H457" s="160">
        <v>17.564</v>
      </c>
      <c r="I457" s="161"/>
      <c r="L457" s="156"/>
      <c r="M457" s="162"/>
      <c r="N457" s="163"/>
      <c r="O457" s="163"/>
      <c r="P457" s="163"/>
      <c r="Q457" s="163"/>
      <c r="R457" s="163"/>
      <c r="S457" s="163"/>
      <c r="T457" s="164"/>
      <c r="AT457" s="158" t="s">
        <v>142</v>
      </c>
      <c r="AU457" s="158" t="s">
        <v>140</v>
      </c>
      <c r="AV457" s="13" t="s">
        <v>140</v>
      </c>
      <c r="AW457" s="13" t="s">
        <v>3</v>
      </c>
      <c r="AX457" s="13" t="s">
        <v>81</v>
      </c>
      <c r="AY457" s="158" t="s">
        <v>132</v>
      </c>
    </row>
    <row r="458" spans="1:65" s="2" customFormat="1" ht="24.2" customHeight="1">
      <c r="A458" s="33"/>
      <c r="B458" s="141"/>
      <c r="C458" s="142" t="s">
        <v>704</v>
      </c>
      <c r="D458" s="142" t="s">
        <v>135</v>
      </c>
      <c r="E458" s="143" t="s">
        <v>705</v>
      </c>
      <c r="F458" s="144" t="s">
        <v>706</v>
      </c>
      <c r="G458" s="145" t="s">
        <v>351</v>
      </c>
      <c r="H458" s="191"/>
      <c r="I458" s="147"/>
      <c r="J458" s="146">
        <f>ROUND(I458*H458,3)</f>
        <v>0</v>
      </c>
      <c r="K458" s="148"/>
      <c r="L458" s="34"/>
      <c r="M458" s="149" t="s">
        <v>1</v>
      </c>
      <c r="N458" s="150" t="s">
        <v>39</v>
      </c>
      <c r="O458" s="59"/>
      <c r="P458" s="151">
        <f>O458*H458</f>
        <v>0</v>
      </c>
      <c r="Q458" s="151">
        <v>0</v>
      </c>
      <c r="R458" s="151">
        <f>Q458*H458</f>
        <v>0</v>
      </c>
      <c r="S458" s="151">
        <v>0</v>
      </c>
      <c r="T458" s="152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53" t="s">
        <v>217</v>
      </c>
      <c r="AT458" s="153" t="s">
        <v>135</v>
      </c>
      <c r="AU458" s="153" t="s">
        <v>140</v>
      </c>
      <c r="AY458" s="18" t="s">
        <v>132</v>
      </c>
      <c r="BE458" s="154">
        <f>IF(N458="základná",J458,0)</f>
        <v>0</v>
      </c>
      <c r="BF458" s="154">
        <f>IF(N458="znížená",J458,0)</f>
        <v>0</v>
      </c>
      <c r="BG458" s="154">
        <f>IF(N458="zákl. prenesená",J458,0)</f>
        <v>0</v>
      </c>
      <c r="BH458" s="154">
        <f>IF(N458="zníž. prenesená",J458,0)</f>
        <v>0</v>
      </c>
      <c r="BI458" s="154">
        <f>IF(N458="nulová",J458,0)</f>
        <v>0</v>
      </c>
      <c r="BJ458" s="18" t="s">
        <v>140</v>
      </c>
      <c r="BK458" s="155">
        <f>ROUND(I458*H458,3)</f>
        <v>0</v>
      </c>
      <c r="BL458" s="18" t="s">
        <v>217</v>
      </c>
      <c r="BM458" s="153" t="s">
        <v>707</v>
      </c>
    </row>
    <row r="459" spans="1:65" s="12" customFormat="1" ht="22.9" customHeight="1">
      <c r="B459" s="128"/>
      <c r="D459" s="129" t="s">
        <v>72</v>
      </c>
      <c r="E459" s="139" t="s">
        <v>708</v>
      </c>
      <c r="F459" s="139" t="s">
        <v>709</v>
      </c>
      <c r="I459" s="131"/>
      <c r="J459" s="140">
        <f>BK459</f>
        <v>0</v>
      </c>
      <c r="L459" s="128"/>
      <c r="M459" s="133"/>
      <c r="N459" s="134"/>
      <c r="O459" s="134"/>
      <c r="P459" s="135">
        <f>SUM(P460:P466)</f>
        <v>0</v>
      </c>
      <c r="Q459" s="134"/>
      <c r="R459" s="135">
        <f>SUM(R460:R466)</f>
        <v>0.44810363000000003</v>
      </c>
      <c r="S459" s="134"/>
      <c r="T459" s="136">
        <f>SUM(T460:T466)</f>
        <v>0</v>
      </c>
      <c r="AR459" s="129" t="s">
        <v>140</v>
      </c>
      <c r="AT459" s="137" t="s">
        <v>72</v>
      </c>
      <c r="AU459" s="137" t="s">
        <v>81</v>
      </c>
      <c r="AY459" s="129" t="s">
        <v>132</v>
      </c>
      <c r="BK459" s="138">
        <f>SUM(BK460:BK466)</f>
        <v>0</v>
      </c>
    </row>
    <row r="460" spans="1:65" s="2" customFormat="1" ht="24.2" customHeight="1">
      <c r="A460" s="33"/>
      <c r="B460" s="141"/>
      <c r="C460" s="142" t="s">
        <v>710</v>
      </c>
      <c r="D460" s="142" t="s">
        <v>135</v>
      </c>
      <c r="E460" s="143" t="s">
        <v>711</v>
      </c>
      <c r="F460" s="144" t="s">
        <v>712</v>
      </c>
      <c r="G460" s="145" t="s">
        <v>152</v>
      </c>
      <c r="H460" s="146">
        <v>3.363</v>
      </c>
      <c r="I460" s="147"/>
      <c r="J460" s="146">
        <f>ROUND(I460*H460,3)</f>
        <v>0</v>
      </c>
      <c r="K460" s="148"/>
      <c r="L460" s="34"/>
      <c r="M460" s="149" t="s">
        <v>1</v>
      </c>
      <c r="N460" s="150" t="s">
        <v>39</v>
      </c>
      <c r="O460" s="59"/>
      <c r="P460" s="151">
        <f>O460*H460</f>
        <v>0</v>
      </c>
      <c r="Q460" s="151">
        <v>7.0010000000000003E-2</v>
      </c>
      <c r="R460" s="151">
        <f>Q460*H460</f>
        <v>0.23544363000000001</v>
      </c>
      <c r="S460" s="151">
        <v>0</v>
      </c>
      <c r="T460" s="152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3" t="s">
        <v>217</v>
      </c>
      <c r="AT460" s="153" t="s">
        <v>135</v>
      </c>
      <c r="AU460" s="153" t="s">
        <v>140</v>
      </c>
      <c r="AY460" s="18" t="s">
        <v>132</v>
      </c>
      <c r="BE460" s="154">
        <f>IF(N460="základná",J460,0)</f>
        <v>0</v>
      </c>
      <c r="BF460" s="154">
        <f>IF(N460="znížená",J460,0)</f>
        <v>0</v>
      </c>
      <c r="BG460" s="154">
        <f>IF(N460="zákl. prenesená",J460,0)</f>
        <v>0</v>
      </c>
      <c r="BH460" s="154">
        <f>IF(N460="zníž. prenesená",J460,0)</f>
        <v>0</v>
      </c>
      <c r="BI460" s="154">
        <f>IF(N460="nulová",J460,0)</f>
        <v>0</v>
      </c>
      <c r="BJ460" s="18" t="s">
        <v>140</v>
      </c>
      <c r="BK460" s="155">
        <f>ROUND(I460*H460,3)</f>
        <v>0</v>
      </c>
      <c r="BL460" s="18" t="s">
        <v>217</v>
      </c>
      <c r="BM460" s="153" t="s">
        <v>713</v>
      </c>
    </row>
    <row r="461" spans="1:65" s="13" customFormat="1">
      <c r="B461" s="156"/>
      <c r="D461" s="157" t="s">
        <v>142</v>
      </c>
      <c r="E461" s="158" t="s">
        <v>1</v>
      </c>
      <c r="F461" s="159" t="s">
        <v>714</v>
      </c>
      <c r="H461" s="160">
        <v>3.1044</v>
      </c>
      <c r="I461" s="161"/>
      <c r="L461" s="156"/>
      <c r="M461" s="162"/>
      <c r="N461" s="163"/>
      <c r="O461" s="163"/>
      <c r="P461" s="163"/>
      <c r="Q461" s="163"/>
      <c r="R461" s="163"/>
      <c r="S461" s="163"/>
      <c r="T461" s="164"/>
      <c r="AT461" s="158" t="s">
        <v>142</v>
      </c>
      <c r="AU461" s="158" t="s">
        <v>140</v>
      </c>
      <c r="AV461" s="13" t="s">
        <v>140</v>
      </c>
      <c r="AW461" s="13" t="s">
        <v>31</v>
      </c>
      <c r="AX461" s="13" t="s">
        <v>73</v>
      </c>
      <c r="AY461" s="158" t="s">
        <v>132</v>
      </c>
    </row>
    <row r="462" spans="1:65" s="13" customFormat="1">
      <c r="B462" s="156"/>
      <c r="D462" s="157" t="s">
        <v>142</v>
      </c>
      <c r="E462" s="158" t="s">
        <v>1</v>
      </c>
      <c r="F462" s="159" t="s">
        <v>715</v>
      </c>
      <c r="H462" s="160">
        <v>0.25869999999999999</v>
      </c>
      <c r="I462" s="161"/>
      <c r="L462" s="156"/>
      <c r="M462" s="162"/>
      <c r="N462" s="163"/>
      <c r="O462" s="163"/>
      <c r="P462" s="163"/>
      <c r="Q462" s="163"/>
      <c r="R462" s="163"/>
      <c r="S462" s="163"/>
      <c r="T462" s="164"/>
      <c r="AT462" s="158" t="s">
        <v>142</v>
      </c>
      <c r="AU462" s="158" t="s">
        <v>140</v>
      </c>
      <c r="AV462" s="13" t="s">
        <v>140</v>
      </c>
      <c r="AW462" s="13" t="s">
        <v>31</v>
      </c>
      <c r="AX462" s="13" t="s">
        <v>73</v>
      </c>
      <c r="AY462" s="158" t="s">
        <v>132</v>
      </c>
    </row>
    <row r="463" spans="1:65" s="14" customFormat="1">
      <c r="B463" s="175"/>
      <c r="D463" s="157" t="s">
        <v>142</v>
      </c>
      <c r="E463" s="176" t="s">
        <v>1</v>
      </c>
      <c r="F463" s="177" t="s">
        <v>156</v>
      </c>
      <c r="H463" s="178">
        <v>3.3631000000000002</v>
      </c>
      <c r="I463" s="179"/>
      <c r="L463" s="175"/>
      <c r="M463" s="180"/>
      <c r="N463" s="181"/>
      <c r="O463" s="181"/>
      <c r="P463" s="181"/>
      <c r="Q463" s="181"/>
      <c r="R463" s="181"/>
      <c r="S463" s="181"/>
      <c r="T463" s="182"/>
      <c r="AT463" s="176" t="s">
        <v>142</v>
      </c>
      <c r="AU463" s="176" t="s">
        <v>140</v>
      </c>
      <c r="AV463" s="14" t="s">
        <v>139</v>
      </c>
      <c r="AW463" s="14" t="s">
        <v>31</v>
      </c>
      <c r="AX463" s="14" t="s">
        <v>81</v>
      </c>
      <c r="AY463" s="176" t="s">
        <v>132</v>
      </c>
    </row>
    <row r="464" spans="1:65" s="2" customFormat="1" ht="24.2" customHeight="1">
      <c r="A464" s="33"/>
      <c r="B464" s="141"/>
      <c r="C464" s="165" t="s">
        <v>716</v>
      </c>
      <c r="D464" s="165" t="s">
        <v>144</v>
      </c>
      <c r="E464" s="166" t="s">
        <v>717</v>
      </c>
      <c r="F464" s="167" t="s">
        <v>718</v>
      </c>
      <c r="G464" s="168" t="s">
        <v>152</v>
      </c>
      <c r="H464" s="169">
        <v>3.43</v>
      </c>
      <c r="I464" s="170"/>
      <c r="J464" s="169">
        <f>ROUND(I464*H464,3)</f>
        <v>0</v>
      </c>
      <c r="K464" s="171"/>
      <c r="L464" s="172"/>
      <c r="M464" s="173" t="s">
        <v>1</v>
      </c>
      <c r="N464" s="174" t="s">
        <v>39</v>
      </c>
      <c r="O464" s="59"/>
      <c r="P464" s="151">
        <f>O464*H464</f>
        <v>0</v>
      </c>
      <c r="Q464" s="151">
        <v>6.2E-2</v>
      </c>
      <c r="R464" s="151">
        <f>Q464*H464</f>
        <v>0.21266000000000002</v>
      </c>
      <c r="S464" s="151">
        <v>0</v>
      </c>
      <c r="T464" s="152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3" t="s">
        <v>299</v>
      </c>
      <c r="AT464" s="153" t="s">
        <v>144</v>
      </c>
      <c r="AU464" s="153" t="s">
        <v>140</v>
      </c>
      <c r="AY464" s="18" t="s">
        <v>132</v>
      </c>
      <c r="BE464" s="154">
        <f>IF(N464="základná",J464,0)</f>
        <v>0</v>
      </c>
      <c r="BF464" s="154">
        <f>IF(N464="znížená",J464,0)</f>
        <v>0</v>
      </c>
      <c r="BG464" s="154">
        <f>IF(N464="zákl. prenesená",J464,0)</f>
        <v>0</v>
      </c>
      <c r="BH464" s="154">
        <f>IF(N464="zníž. prenesená",J464,0)</f>
        <v>0</v>
      </c>
      <c r="BI464" s="154">
        <f>IF(N464="nulová",J464,0)</f>
        <v>0</v>
      </c>
      <c r="BJ464" s="18" t="s">
        <v>140</v>
      </c>
      <c r="BK464" s="155">
        <f>ROUND(I464*H464,3)</f>
        <v>0</v>
      </c>
      <c r="BL464" s="18" t="s">
        <v>217</v>
      </c>
      <c r="BM464" s="153" t="s">
        <v>719</v>
      </c>
    </row>
    <row r="465" spans="1:65" s="13" customFormat="1">
      <c r="B465" s="156"/>
      <c r="D465" s="157" t="s">
        <v>142</v>
      </c>
      <c r="F465" s="159" t="s">
        <v>720</v>
      </c>
      <c r="H465" s="160">
        <v>3.43</v>
      </c>
      <c r="I465" s="161"/>
      <c r="L465" s="156"/>
      <c r="M465" s="162"/>
      <c r="N465" s="163"/>
      <c r="O465" s="163"/>
      <c r="P465" s="163"/>
      <c r="Q465" s="163"/>
      <c r="R465" s="163"/>
      <c r="S465" s="163"/>
      <c r="T465" s="164"/>
      <c r="AT465" s="158" t="s">
        <v>142</v>
      </c>
      <c r="AU465" s="158" t="s">
        <v>140</v>
      </c>
      <c r="AV465" s="13" t="s">
        <v>140</v>
      </c>
      <c r="AW465" s="13" t="s">
        <v>3</v>
      </c>
      <c r="AX465" s="13" t="s">
        <v>81</v>
      </c>
      <c r="AY465" s="158" t="s">
        <v>132</v>
      </c>
    </row>
    <row r="466" spans="1:65" s="2" customFormat="1" ht="24.2" customHeight="1">
      <c r="A466" s="33"/>
      <c r="B466" s="141"/>
      <c r="C466" s="142" t="s">
        <v>721</v>
      </c>
      <c r="D466" s="142" t="s">
        <v>135</v>
      </c>
      <c r="E466" s="143" t="s">
        <v>722</v>
      </c>
      <c r="F466" s="144" t="s">
        <v>723</v>
      </c>
      <c r="G466" s="145" t="s">
        <v>138</v>
      </c>
      <c r="H466" s="146">
        <v>0.44800000000000001</v>
      </c>
      <c r="I466" s="147"/>
      <c r="J466" s="146">
        <f>ROUND(I466*H466,3)</f>
        <v>0</v>
      </c>
      <c r="K466" s="148"/>
      <c r="L466" s="34"/>
      <c r="M466" s="149" t="s">
        <v>1</v>
      </c>
      <c r="N466" s="150" t="s">
        <v>39</v>
      </c>
      <c r="O466" s="59"/>
      <c r="P466" s="151">
        <f>O466*H466</f>
        <v>0</v>
      </c>
      <c r="Q466" s="151">
        <v>0</v>
      </c>
      <c r="R466" s="151">
        <f>Q466*H466</f>
        <v>0</v>
      </c>
      <c r="S466" s="151">
        <v>0</v>
      </c>
      <c r="T466" s="152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3" t="s">
        <v>217</v>
      </c>
      <c r="AT466" s="153" t="s">
        <v>135</v>
      </c>
      <c r="AU466" s="153" t="s">
        <v>140</v>
      </c>
      <c r="AY466" s="18" t="s">
        <v>132</v>
      </c>
      <c r="BE466" s="154">
        <f>IF(N466="základná",J466,0)</f>
        <v>0</v>
      </c>
      <c r="BF466" s="154">
        <f>IF(N466="znížená",J466,0)</f>
        <v>0</v>
      </c>
      <c r="BG466" s="154">
        <f>IF(N466="zákl. prenesená",J466,0)</f>
        <v>0</v>
      </c>
      <c r="BH466" s="154">
        <f>IF(N466="zníž. prenesená",J466,0)</f>
        <v>0</v>
      </c>
      <c r="BI466" s="154">
        <f>IF(N466="nulová",J466,0)</f>
        <v>0</v>
      </c>
      <c r="BJ466" s="18" t="s">
        <v>140</v>
      </c>
      <c r="BK466" s="155">
        <f>ROUND(I466*H466,3)</f>
        <v>0</v>
      </c>
      <c r="BL466" s="18" t="s">
        <v>217</v>
      </c>
      <c r="BM466" s="153" t="s">
        <v>724</v>
      </c>
    </row>
    <row r="467" spans="1:65" s="12" customFormat="1" ht="22.9" customHeight="1">
      <c r="B467" s="128"/>
      <c r="D467" s="129" t="s">
        <v>72</v>
      </c>
      <c r="E467" s="139" t="s">
        <v>725</v>
      </c>
      <c r="F467" s="139" t="s">
        <v>726</v>
      </c>
      <c r="I467" s="131"/>
      <c r="J467" s="140">
        <f>BK467</f>
        <v>0</v>
      </c>
      <c r="L467" s="128"/>
      <c r="M467" s="133"/>
      <c r="N467" s="134"/>
      <c r="O467" s="134"/>
      <c r="P467" s="135">
        <f>SUM(P468:P469)</f>
        <v>0</v>
      </c>
      <c r="Q467" s="134"/>
      <c r="R467" s="135">
        <f>SUM(R468:R469)</f>
        <v>3.5220800000000003E-3</v>
      </c>
      <c r="S467" s="134"/>
      <c r="T467" s="136">
        <f>SUM(T468:T469)</f>
        <v>0</v>
      </c>
      <c r="AR467" s="129" t="s">
        <v>140</v>
      </c>
      <c r="AT467" s="137" t="s">
        <v>72</v>
      </c>
      <c r="AU467" s="137" t="s">
        <v>81</v>
      </c>
      <c r="AY467" s="129" t="s">
        <v>132</v>
      </c>
      <c r="BK467" s="138">
        <f>SUM(BK468:BK469)</f>
        <v>0</v>
      </c>
    </row>
    <row r="468" spans="1:65" s="2" customFormat="1" ht="24.2" customHeight="1">
      <c r="A468" s="33"/>
      <c r="B468" s="141"/>
      <c r="C468" s="142" t="s">
        <v>727</v>
      </c>
      <c r="D468" s="142" t="s">
        <v>135</v>
      </c>
      <c r="E468" s="143" t="s">
        <v>728</v>
      </c>
      <c r="F468" s="144" t="s">
        <v>729</v>
      </c>
      <c r="G468" s="145" t="s">
        <v>152</v>
      </c>
      <c r="H468" s="146">
        <v>44.026000000000003</v>
      </c>
      <c r="I468" s="147"/>
      <c r="J468" s="146">
        <f>ROUND(I468*H468,3)</f>
        <v>0</v>
      </c>
      <c r="K468" s="148"/>
      <c r="L468" s="34"/>
      <c r="M468" s="149" t="s">
        <v>1</v>
      </c>
      <c r="N468" s="150" t="s">
        <v>39</v>
      </c>
      <c r="O468" s="59"/>
      <c r="P468" s="151">
        <f>O468*H468</f>
        <v>0</v>
      </c>
      <c r="Q468" s="151">
        <v>8.0000000000000007E-5</v>
      </c>
      <c r="R468" s="151">
        <f>Q468*H468</f>
        <v>3.5220800000000003E-3</v>
      </c>
      <c r="S468" s="151">
        <v>0</v>
      </c>
      <c r="T468" s="152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53" t="s">
        <v>217</v>
      </c>
      <c r="AT468" s="153" t="s">
        <v>135</v>
      </c>
      <c r="AU468" s="153" t="s">
        <v>140</v>
      </c>
      <c r="AY468" s="18" t="s">
        <v>132</v>
      </c>
      <c r="BE468" s="154">
        <f>IF(N468="základná",J468,0)</f>
        <v>0</v>
      </c>
      <c r="BF468" s="154">
        <f>IF(N468="znížená",J468,0)</f>
        <v>0</v>
      </c>
      <c r="BG468" s="154">
        <f>IF(N468="zákl. prenesená",J468,0)</f>
        <v>0</v>
      </c>
      <c r="BH468" s="154">
        <f>IF(N468="zníž. prenesená",J468,0)</f>
        <v>0</v>
      </c>
      <c r="BI468" s="154">
        <f>IF(N468="nulová",J468,0)</f>
        <v>0</v>
      </c>
      <c r="BJ468" s="18" t="s">
        <v>140</v>
      </c>
      <c r="BK468" s="155">
        <f>ROUND(I468*H468,3)</f>
        <v>0</v>
      </c>
      <c r="BL468" s="18" t="s">
        <v>217</v>
      </c>
      <c r="BM468" s="153" t="s">
        <v>730</v>
      </c>
    </row>
    <row r="469" spans="1:65" s="13" customFormat="1">
      <c r="B469" s="156"/>
      <c r="D469" s="157" t="s">
        <v>142</v>
      </c>
      <c r="E469" s="158" t="s">
        <v>1</v>
      </c>
      <c r="F469" s="159" t="s">
        <v>731</v>
      </c>
      <c r="H469" s="160">
        <v>44.025750000000002</v>
      </c>
      <c r="I469" s="161"/>
      <c r="L469" s="156"/>
      <c r="M469" s="162"/>
      <c r="N469" s="163"/>
      <c r="O469" s="163"/>
      <c r="P469" s="163"/>
      <c r="Q469" s="163"/>
      <c r="R469" s="163"/>
      <c r="S469" s="163"/>
      <c r="T469" s="164"/>
      <c r="AT469" s="158" t="s">
        <v>142</v>
      </c>
      <c r="AU469" s="158" t="s">
        <v>140</v>
      </c>
      <c r="AV469" s="13" t="s">
        <v>140</v>
      </c>
      <c r="AW469" s="13" t="s">
        <v>31</v>
      </c>
      <c r="AX469" s="13" t="s">
        <v>81</v>
      </c>
      <c r="AY469" s="158" t="s">
        <v>132</v>
      </c>
    </row>
    <row r="470" spans="1:65" s="12" customFormat="1" ht="22.9" customHeight="1">
      <c r="B470" s="128"/>
      <c r="D470" s="129" t="s">
        <v>72</v>
      </c>
      <c r="E470" s="139" t="s">
        <v>732</v>
      </c>
      <c r="F470" s="139" t="s">
        <v>733</v>
      </c>
      <c r="I470" s="131"/>
      <c r="J470" s="140">
        <f>BK470</f>
        <v>0</v>
      </c>
      <c r="L470" s="128"/>
      <c r="M470" s="133"/>
      <c r="N470" s="134"/>
      <c r="O470" s="134"/>
      <c r="P470" s="135">
        <f>SUM(P471:P490)</f>
        <v>0</v>
      </c>
      <c r="Q470" s="134"/>
      <c r="R470" s="135">
        <f>SUM(R471:R490)</f>
        <v>0.39550000000000002</v>
      </c>
      <c r="S470" s="134"/>
      <c r="T470" s="136">
        <f>SUM(T471:T490)</f>
        <v>0</v>
      </c>
      <c r="AR470" s="129" t="s">
        <v>140</v>
      </c>
      <c r="AT470" s="137" t="s">
        <v>72</v>
      </c>
      <c r="AU470" s="137" t="s">
        <v>81</v>
      </c>
      <c r="AY470" s="129" t="s">
        <v>132</v>
      </c>
      <c r="BK470" s="138">
        <f>SUM(BK471:BK490)</f>
        <v>0</v>
      </c>
    </row>
    <row r="471" spans="1:65" s="2" customFormat="1" ht="14.45" customHeight="1">
      <c r="A471" s="33"/>
      <c r="B471" s="141"/>
      <c r="C471" s="142" t="s">
        <v>734</v>
      </c>
      <c r="D471" s="142" t="s">
        <v>135</v>
      </c>
      <c r="E471" s="143" t="s">
        <v>735</v>
      </c>
      <c r="F471" s="144" t="s">
        <v>736</v>
      </c>
      <c r="G471" s="145" t="s">
        <v>524</v>
      </c>
      <c r="H471" s="146">
        <v>30</v>
      </c>
      <c r="I471" s="147"/>
      <c r="J471" s="146">
        <f>ROUND(I471*H471,3)</f>
        <v>0</v>
      </c>
      <c r="K471" s="148"/>
      <c r="L471" s="34"/>
      <c r="M471" s="149" t="s">
        <v>1</v>
      </c>
      <c r="N471" s="150" t="s">
        <v>39</v>
      </c>
      <c r="O471" s="59"/>
      <c r="P471" s="151">
        <f>O471*H471</f>
        <v>0</v>
      </c>
      <c r="Q471" s="151">
        <v>0</v>
      </c>
      <c r="R471" s="151">
        <f>Q471*H471</f>
        <v>0</v>
      </c>
      <c r="S471" s="151">
        <v>0</v>
      </c>
      <c r="T471" s="152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53" t="s">
        <v>217</v>
      </c>
      <c r="AT471" s="153" t="s">
        <v>135</v>
      </c>
      <c r="AU471" s="153" t="s">
        <v>140</v>
      </c>
      <c r="AY471" s="18" t="s">
        <v>132</v>
      </c>
      <c r="BE471" s="154">
        <f>IF(N471="základná",J471,0)</f>
        <v>0</v>
      </c>
      <c r="BF471" s="154">
        <f>IF(N471="znížená",J471,0)</f>
        <v>0</v>
      </c>
      <c r="BG471" s="154">
        <f>IF(N471="zákl. prenesená",J471,0)</f>
        <v>0</v>
      </c>
      <c r="BH471" s="154">
        <f>IF(N471="zníž. prenesená",J471,0)</f>
        <v>0</v>
      </c>
      <c r="BI471" s="154">
        <f>IF(N471="nulová",J471,0)</f>
        <v>0</v>
      </c>
      <c r="BJ471" s="18" t="s">
        <v>140</v>
      </c>
      <c r="BK471" s="155">
        <f>ROUND(I471*H471,3)</f>
        <v>0</v>
      </c>
      <c r="BL471" s="18" t="s">
        <v>217</v>
      </c>
      <c r="BM471" s="153" t="s">
        <v>737</v>
      </c>
    </row>
    <row r="472" spans="1:65" s="2" customFormat="1" ht="24.2" customHeight="1">
      <c r="A472" s="33"/>
      <c r="B472" s="141"/>
      <c r="C472" s="142" t="s">
        <v>738</v>
      </c>
      <c r="D472" s="142" t="s">
        <v>135</v>
      </c>
      <c r="E472" s="143" t="s">
        <v>739</v>
      </c>
      <c r="F472" s="144" t="s">
        <v>740</v>
      </c>
      <c r="G472" s="145" t="s">
        <v>159</v>
      </c>
      <c r="H472" s="146">
        <v>190</v>
      </c>
      <c r="I472" s="147"/>
      <c r="J472" s="146">
        <f>ROUND(I472*H472,3)</f>
        <v>0</v>
      </c>
      <c r="K472" s="148"/>
      <c r="L472" s="34"/>
      <c r="M472" s="149" t="s">
        <v>1</v>
      </c>
      <c r="N472" s="150" t="s">
        <v>39</v>
      </c>
      <c r="O472" s="59"/>
      <c r="P472" s="151">
        <f>O472*H472</f>
        <v>0</v>
      </c>
      <c r="Q472" s="151">
        <v>0</v>
      </c>
      <c r="R472" s="151">
        <f>Q472*H472</f>
        <v>0</v>
      </c>
      <c r="S472" s="151">
        <v>0</v>
      </c>
      <c r="T472" s="152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53" t="s">
        <v>217</v>
      </c>
      <c r="AT472" s="153" t="s">
        <v>135</v>
      </c>
      <c r="AU472" s="153" t="s">
        <v>140</v>
      </c>
      <c r="AY472" s="18" t="s">
        <v>132</v>
      </c>
      <c r="BE472" s="154">
        <f>IF(N472="základná",J472,0)</f>
        <v>0</v>
      </c>
      <c r="BF472" s="154">
        <f>IF(N472="znížená",J472,0)</f>
        <v>0</v>
      </c>
      <c r="BG472" s="154">
        <f>IF(N472="zákl. prenesená",J472,0)</f>
        <v>0</v>
      </c>
      <c r="BH472" s="154">
        <f>IF(N472="zníž. prenesená",J472,0)</f>
        <v>0</v>
      </c>
      <c r="BI472" s="154">
        <f>IF(N472="nulová",J472,0)</f>
        <v>0</v>
      </c>
      <c r="BJ472" s="18" t="s">
        <v>140</v>
      </c>
      <c r="BK472" s="155">
        <f>ROUND(I472*H472,3)</f>
        <v>0</v>
      </c>
      <c r="BL472" s="18" t="s">
        <v>217</v>
      </c>
      <c r="BM472" s="153" t="s">
        <v>741</v>
      </c>
    </row>
    <row r="473" spans="1:65" s="2" customFormat="1" ht="24.2" customHeight="1">
      <c r="A473" s="33"/>
      <c r="B473" s="141"/>
      <c r="C473" s="142" t="s">
        <v>742</v>
      </c>
      <c r="D473" s="142" t="s">
        <v>135</v>
      </c>
      <c r="E473" s="143" t="s">
        <v>743</v>
      </c>
      <c r="F473" s="144" t="s">
        <v>744</v>
      </c>
      <c r="G473" s="145" t="s">
        <v>152</v>
      </c>
      <c r="H473" s="146">
        <v>502</v>
      </c>
      <c r="I473" s="147"/>
      <c r="J473" s="146">
        <f>ROUND(I473*H473,3)</f>
        <v>0</v>
      </c>
      <c r="K473" s="148"/>
      <c r="L473" s="34"/>
      <c r="M473" s="149" t="s">
        <v>1</v>
      </c>
      <c r="N473" s="150" t="s">
        <v>39</v>
      </c>
      <c r="O473" s="59"/>
      <c r="P473" s="151">
        <f>O473*H473</f>
        <v>0</v>
      </c>
      <c r="Q473" s="151">
        <v>1E-4</v>
      </c>
      <c r="R473" s="151">
        <f>Q473*H473</f>
        <v>5.0200000000000002E-2</v>
      </c>
      <c r="S473" s="151">
        <v>0</v>
      </c>
      <c r="T473" s="152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3" t="s">
        <v>217</v>
      </c>
      <c r="AT473" s="153" t="s">
        <v>135</v>
      </c>
      <c r="AU473" s="153" t="s">
        <v>140</v>
      </c>
      <c r="AY473" s="18" t="s">
        <v>132</v>
      </c>
      <c r="BE473" s="154">
        <f>IF(N473="základná",J473,0)</f>
        <v>0</v>
      </c>
      <c r="BF473" s="154">
        <f>IF(N473="znížená",J473,0)</f>
        <v>0</v>
      </c>
      <c r="BG473" s="154">
        <f>IF(N473="zákl. prenesená",J473,0)</f>
        <v>0</v>
      </c>
      <c r="BH473" s="154">
        <f>IF(N473="zníž. prenesená",J473,0)</f>
        <v>0</v>
      </c>
      <c r="BI473" s="154">
        <f>IF(N473="nulová",J473,0)</f>
        <v>0</v>
      </c>
      <c r="BJ473" s="18" t="s">
        <v>140</v>
      </c>
      <c r="BK473" s="155">
        <f>ROUND(I473*H473,3)</f>
        <v>0</v>
      </c>
      <c r="BL473" s="18" t="s">
        <v>217</v>
      </c>
      <c r="BM473" s="153" t="s">
        <v>745</v>
      </c>
    </row>
    <row r="474" spans="1:65" s="13" customFormat="1">
      <c r="B474" s="156"/>
      <c r="D474" s="157" t="s">
        <v>142</v>
      </c>
      <c r="E474" s="158" t="s">
        <v>1</v>
      </c>
      <c r="F474" s="159" t="s">
        <v>746</v>
      </c>
      <c r="H474" s="160">
        <v>400</v>
      </c>
      <c r="I474" s="161"/>
      <c r="L474" s="156"/>
      <c r="M474" s="162"/>
      <c r="N474" s="163"/>
      <c r="O474" s="163"/>
      <c r="P474" s="163"/>
      <c r="Q474" s="163"/>
      <c r="R474" s="163"/>
      <c r="S474" s="163"/>
      <c r="T474" s="164"/>
      <c r="AT474" s="158" t="s">
        <v>142</v>
      </c>
      <c r="AU474" s="158" t="s">
        <v>140</v>
      </c>
      <c r="AV474" s="13" t="s">
        <v>140</v>
      </c>
      <c r="AW474" s="13" t="s">
        <v>31</v>
      </c>
      <c r="AX474" s="13" t="s">
        <v>73</v>
      </c>
      <c r="AY474" s="158" t="s">
        <v>132</v>
      </c>
    </row>
    <row r="475" spans="1:65" s="13" customFormat="1">
      <c r="B475" s="156"/>
      <c r="D475" s="157" t="s">
        <v>142</v>
      </c>
      <c r="E475" s="158" t="s">
        <v>1</v>
      </c>
      <c r="F475" s="159" t="s">
        <v>747</v>
      </c>
      <c r="H475" s="160">
        <v>102</v>
      </c>
      <c r="I475" s="161"/>
      <c r="L475" s="156"/>
      <c r="M475" s="162"/>
      <c r="N475" s="163"/>
      <c r="O475" s="163"/>
      <c r="P475" s="163"/>
      <c r="Q475" s="163"/>
      <c r="R475" s="163"/>
      <c r="S475" s="163"/>
      <c r="T475" s="164"/>
      <c r="AT475" s="158" t="s">
        <v>142</v>
      </c>
      <c r="AU475" s="158" t="s">
        <v>140</v>
      </c>
      <c r="AV475" s="13" t="s">
        <v>140</v>
      </c>
      <c r="AW475" s="13" t="s">
        <v>31</v>
      </c>
      <c r="AX475" s="13" t="s">
        <v>73</v>
      </c>
      <c r="AY475" s="158" t="s">
        <v>132</v>
      </c>
    </row>
    <row r="476" spans="1:65" s="14" customFormat="1">
      <c r="B476" s="175"/>
      <c r="D476" s="157" t="s">
        <v>142</v>
      </c>
      <c r="E476" s="176" t="s">
        <v>1</v>
      </c>
      <c r="F476" s="177" t="s">
        <v>156</v>
      </c>
      <c r="H476" s="178">
        <v>502</v>
      </c>
      <c r="I476" s="179"/>
      <c r="L476" s="175"/>
      <c r="M476" s="180"/>
      <c r="N476" s="181"/>
      <c r="O476" s="181"/>
      <c r="P476" s="181"/>
      <c r="Q476" s="181"/>
      <c r="R476" s="181"/>
      <c r="S476" s="181"/>
      <c r="T476" s="182"/>
      <c r="AT476" s="176" t="s">
        <v>142</v>
      </c>
      <c r="AU476" s="176" t="s">
        <v>140</v>
      </c>
      <c r="AV476" s="14" t="s">
        <v>139</v>
      </c>
      <c r="AW476" s="14" t="s">
        <v>31</v>
      </c>
      <c r="AX476" s="14" t="s">
        <v>81</v>
      </c>
      <c r="AY476" s="176" t="s">
        <v>132</v>
      </c>
    </row>
    <row r="477" spans="1:65" s="2" customFormat="1" ht="24.2" customHeight="1">
      <c r="A477" s="33"/>
      <c r="B477" s="141"/>
      <c r="C477" s="142" t="s">
        <v>748</v>
      </c>
      <c r="D477" s="142" t="s">
        <v>135</v>
      </c>
      <c r="E477" s="143" t="s">
        <v>749</v>
      </c>
      <c r="F477" s="144" t="s">
        <v>750</v>
      </c>
      <c r="G477" s="145" t="s">
        <v>152</v>
      </c>
      <c r="H477" s="146">
        <v>502</v>
      </c>
      <c r="I477" s="147"/>
      <c r="J477" s="146">
        <f>ROUND(I477*H477,3)</f>
        <v>0</v>
      </c>
      <c r="K477" s="148"/>
      <c r="L477" s="34"/>
      <c r="M477" s="149" t="s">
        <v>1</v>
      </c>
      <c r="N477" s="150" t="s">
        <v>39</v>
      </c>
      <c r="O477" s="59"/>
      <c r="P477" s="151">
        <f>O477*H477</f>
        <v>0</v>
      </c>
      <c r="Q477" s="151">
        <v>1.0000000000000001E-5</v>
      </c>
      <c r="R477" s="151">
        <f>Q477*H477</f>
        <v>5.0200000000000002E-3</v>
      </c>
      <c r="S477" s="151">
        <v>0</v>
      </c>
      <c r="T477" s="152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53" t="s">
        <v>217</v>
      </c>
      <c r="AT477" s="153" t="s">
        <v>135</v>
      </c>
      <c r="AU477" s="153" t="s">
        <v>140</v>
      </c>
      <c r="AY477" s="18" t="s">
        <v>132</v>
      </c>
      <c r="BE477" s="154">
        <f>IF(N477="základná",J477,0)</f>
        <v>0</v>
      </c>
      <c r="BF477" s="154">
        <f>IF(N477="znížená",J477,0)</f>
        <v>0</v>
      </c>
      <c r="BG477" s="154">
        <f>IF(N477="zákl. prenesená",J477,0)</f>
        <v>0</v>
      </c>
      <c r="BH477" s="154">
        <f>IF(N477="zníž. prenesená",J477,0)</f>
        <v>0</v>
      </c>
      <c r="BI477" s="154">
        <f>IF(N477="nulová",J477,0)</f>
        <v>0</v>
      </c>
      <c r="BJ477" s="18" t="s">
        <v>140</v>
      </c>
      <c r="BK477" s="155">
        <f>ROUND(I477*H477,3)</f>
        <v>0</v>
      </c>
      <c r="BL477" s="18" t="s">
        <v>217</v>
      </c>
      <c r="BM477" s="153" t="s">
        <v>751</v>
      </c>
    </row>
    <row r="478" spans="1:65" s="13" customFormat="1">
      <c r="B478" s="156"/>
      <c r="D478" s="157" t="s">
        <v>142</v>
      </c>
      <c r="E478" s="158" t="s">
        <v>1</v>
      </c>
      <c r="F478" s="159" t="s">
        <v>746</v>
      </c>
      <c r="H478" s="160">
        <v>400</v>
      </c>
      <c r="I478" s="161"/>
      <c r="L478" s="156"/>
      <c r="M478" s="162"/>
      <c r="N478" s="163"/>
      <c r="O478" s="163"/>
      <c r="P478" s="163"/>
      <c r="Q478" s="163"/>
      <c r="R478" s="163"/>
      <c r="S478" s="163"/>
      <c r="T478" s="164"/>
      <c r="AT478" s="158" t="s">
        <v>142</v>
      </c>
      <c r="AU478" s="158" t="s">
        <v>140</v>
      </c>
      <c r="AV478" s="13" t="s">
        <v>140</v>
      </c>
      <c r="AW478" s="13" t="s">
        <v>31</v>
      </c>
      <c r="AX478" s="13" t="s">
        <v>73</v>
      </c>
      <c r="AY478" s="158" t="s">
        <v>132</v>
      </c>
    </row>
    <row r="479" spans="1:65" s="13" customFormat="1">
      <c r="B479" s="156"/>
      <c r="D479" s="157" t="s">
        <v>142</v>
      </c>
      <c r="E479" s="158" t="s">
        <v>1</v>
      </c>
      <c r="F479" s="159" t="s">
        <v>747</v>
      </c>
      <c r="H479" s="160">
        <v>102</v>
      </c>
      <c r="I479" s="161"/>
      <c r="L479" s="156"/>
      <c r="M479" s="162"/>
      <c r="N479" s="163"/>
      <c r="O479" s="163"/>
      <c r="P479" s="163"/>
      <c r="Q479" s="163"/>
      <c r="R479" s="163"/>
      <c r="S479" s="163"/>
      <c r="T479" s="164"/>
      <c r="AT479" s="158" t="s">
        <v>142</v>
      </c>
      <c r="AU479" s="158" t="s">
        <v>140</v>
      </c>
      <c r="AV479" s="13" t="s">
        <v>140</v>
      </c>
      <c r="AW479" s="13" t="s">
        <v>31</v>
      </c>
      <c r="AX479" s="13" t="s">
        <v>73</v>
      </c>
      <c r="AY479" s="158" t="s">
        <v>132</v>
      </c>
    </row>
    <row r="480" spans="1:65" s="14" customFormat="1">
      <c r="B480" s="175"/>
      <c r="D480" s="157" t="s">
        <v>142</v>
      </c>
      <c r="E480" s="176" t="s">
        <v>1</v>
      </c>
      <c r="F480" s="177" t="s">
        <v>156</v>
      </c>
      <c r="H480" s="178">
        <v>502</v>
      </c>
      <c r="I480" s="179"/>
      <c r="L480" s="175"/>
      <c r="M480" s="180"/>
      <c r="N480" s="181"/>
      <c r="O480" s="181"/>
      <c r="P480" s="181"/>
      <c r="Q480" s="181"/>
      <c r="R480" s="181"/>
      <c r="S480" s="181"/>
      <c r="T480" s="182"/>
      <c r="AT480" s="176" t="s">
        <v>142</v>
      </c>
      <c r="AU480" s="176" t="s">
        <v>140</v>
      </c>
      <c r="AV480" s="14" t="s">
        <v>139</v>
      </c>
      <c r="AW480" s="14" t="s">
        <v>31</v>
      </c>
      <c r="AX480" s="14" t="s">
        <v>81</v>
      </c>
      <c r="AY480" s="176" t="s">
        <v>132</v>
      </c>
    </row>
    <row r="481" spans="1:65" s="2" customFormat="1" ht="24.2" customHeight="1">
      <c r="A481" s="33"/>
      <c r="B481" s="141"/>
      <c r="C481" s="142" t="s">
        <v>752</v>
      </c>
      <c r="D481" s="142" t="s">
        <v>135</v>
      </c>
      <c r="E481" s="143" t="s">
        <v>753</v>
      </c>
      <c r="F481" s="144" t="s">
        <v>754</v>
      </c>
      <c r="G481" s="145" t="s">
        <v>152</v>
      </c>
      <c r="H481" s="146">
        <v>400</v>
      </c>
      <c r="I481" s="147"/>
      <c r="J481" s="146">
        <f>ROUND(I481*H481,3)</f>
        <v>0</v>
      </c>
      <c r="K481" s="148"/>
      <c r="L481" s="34"/>
      <c r="M481" s="149" t="s">
        <v>1</v>
      </c>
      <c r="N481" s="150" t="s">
        <v>39</v>
      </c>
      <c r="O481" s="59"/>
      <c r="P481" s="151">
        <f>O481*H481</f>
        <v>0</v>
      </c>
      <c r="Q481" s="151">
        <v>5.0000000000000002E-5</v>
      </c>
      <c r="R481" s="151">
        <f>Q481*H481</f>
        <v>0.02</v>
      </c>
      <c r="S481" s="151">
        <v>0</v>
      </c>
      <c r="T481" s="152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53" t="s">
        <v>217</v>
      </c>
      <c r="AT481" s="153" t="s">
        <v>135</v>
      </c>
      <c r="AU481" s="153" t="s">
        <v>140</v>
      </c>
      <c r="AY481" s="18" t="s">
        <v>132</v>
      </c>
      <c r="BE481" s="154">
        <f>IF(N481="základná",J481,0)</f>
        <v>0</v>
      </c>
      <c r="BF481" s="154">
        <f>IF(N481="znížená",J481,0)</f>
        <v>0</v>
      </c>
      <c r="BG481" s="154">
        <f>IF(N481="zákl. prenesená",J481,0)</f>
        <v>0</v>
      </c>
      <c r="BH481" s="154">
        <f>IF(N481="zníž. prenesená",J481,0)</f>
        <v>0</v>
      </c>
      <c r="BI481" s="154">
        <f>IF(N481="nulová",J481,0)</f>
        <v>0</v>
      </c>
      <c r="BJ481" s="18" t="s">
        <v>140</v>
      </c>
      <c r="BK481" s="155">
        <f>ROUND(I481*H481,3)</f>
        <v>0</v>
      </c>
      <c r="BL481" s="18" t="s">
        <v>217</v>
      </c>
      <c r="BM481" s="153" t="s">
        <v>755</v>
      </c>
    </row>
    <row r="482" spans="1:65" s="13" customFormat="1">
      <c r="B482" s="156"/>
      <c r="D482" s="157" t="s">
        <v>142</v>
      </c>
      <c r="E482" s="158" t="s">
        <v>1</v>
      </c>
      <c r="F482" s="159" t="s">
        <v>746</v>
      </c>
      <c r="H482" s="160">
        <v>400</v>
      </c>
      <c r="I482" s="161"/>
      <c r="L482" s="156"/>
      <c r="M482" s="162"/>
      <c r="N482" s="163"/>
      <c r="O482" s="163"/>
      <c r="P482" s="163"/>
      <c r="Q482" s="163"/>
      <c r="R482" s="163"/>
      <c r="S482" s="163"/>
      <c r="T482" s="164"/>
      <c r="AT482" s="158" t="s">
        <v>142</v>
      </c>
      <c r="AU482" s="158" t="s">
        <v>140</v>
      </c>
      <c r="AV482" s="13" t="s">
        <v>140</v>
      </c>
      <c r="AW482" s="13" t="s">
        <v>31</v>
      </c>
      <c r="AX482" s="13" t="s">
        <v>81</v>
      </c>
      <c r="AY482" s="158" t="s">
        <v>132</v>
      </c>
    </row>
    <row r="483" spans="1:65" s="2" customFormat="1" ht="24.2" customHeight="1">
      <c r="A483" s="33"/>
      <c r="B483" s="141"/>
      <c r="C483" s="142" t="s">
        <v>756</v>
      </c>
      <c r="D483" s="142" t="s">
        <v>135</v>
      </c>
      <c r="E483" s="143" t="s">
        <v>757</v>
      </c>
      <c r="F483" s="144" t="s">
        <v>758</v>
      </c>
      <c r="G483" s="145" t="s">
        <v>152</v>
      </c>
      <c r="H483" s="146">
        <v>30</v>
      </c>
      <c r="I483" s="147"/>
      <c r="J483" s="146">
        <f>ROUND(I483*H483,3)</f>
        <v>0</v>
      </c>
      <c r="K483" s="148"/>
      <c r="L483" s="34"/>
      <c r="M483" s="149" t="s">
        <v>1</v>
      </c>
      <c r="N483" s="150" t="s">
        <v>39</v>
      </c>
      <c r="O483" s="59"/>
      <c r="P483" s="151">
        <f>O483*H483</f>
        <v>0</v>
      </c>
      <c r="Q483" s="151">
        <v>1.4999999999999999E-4</v>
      </c>
      <c r="R483" s="151">
        <f>Q483*H483</f>
        <v>4.4999999999999997E-3</v>
      </c>
      <c r="S483" s="151">
        <v>0</v>
      </c>
      <c r="T483" s="152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53" t="s">
        <v>217</v>
      </c>
      <c r="AT483" s="153" t="s">
        <v>135</v>
      </c>
      <c r="AU483" s="153" t="s">
        <v>140</v>
      </c>
      <c r="AY483" s="18" t="s">
        <v>132</v>
      </c>
      <c r="BE483" s="154">
        <f>IF(N483="základná",J483,0)</f>
        <v>0</v>
      </c>
      <c r="BF483" s="154">
        <f>IF(N483="znížená",J483,0)</f>
        <v>0</v>
      </c>
      <c r="BG483" s="154">
        <f>IF(N483="zákl. prenesená",J483,0)</f>
        <v>0</v>
      </c>
      <c r="BH483" s="154">
        <f>IF(N483="zníž. prenesená",J483,0)</f>
        <v>0</v>
      </c>
      <c r="BI483" s="154">
        <f>IF(N483="nulová",J483,0)</f>
        <v>0</v>
      </c>
      <c r="BJ483" s="18" t="s">
        <v>140</v>
      </c>
      <c r="BK483" s="155">
        <f>ROUND(I483*H483,3)</f>
        <v>0</v>
      </c>
      <c r="BL483" s="18" t="s">
        <v>217</v>
      </c>
      <c r="BM483" s="153" t="s">
        <v>759</v>
      </c>
    </row>
    <row r="484" spans="1:65" s="2" customFormat="1" ht="24.2" customHeight="1">
      <c r="A484" s="33"/>
      <c r="B484" s="141"/>
      <c r="C484" s="142" t="s">
        <v>760</v>
      </c>
      <c r="D484" s="142" t="s">
        <v>135</v>
      </c>
      <c r="E484" s="143" t="s">
        <v>761</v>
      </c>
      <c r="F484" s="144" t="s">
        <v>762</v>
      </c>
      <c r="G484" s="145" t="s">
        <v>152</v>
      </c>
      <c r="H484" s="146">
        <v>290</v>
      </c>
      <c r="I484" s="147"/>
      <c r="J484" s="146">
        <f>ROUND(I484*H484,3)</f>
        <v>0</v>
      </c>
      <c r="K484" s="148"/>
      <c r="L484" s="34"/>
      <c r="M484" s="149" t="s">
        <v>1</v>
      </c>
      <c r="N484" s="150" t="s">
        <v>39</v>
      </c>
      <c r="O484" s="59"/>
      <c r="P484" s="151">
        <f>O484*H484</f>
        <v>0</v>
      </c>
      <c r="Q484" s="151">
        <v>0</v>
      </c>
      <c r="R484" s="151">
        <f>Q484*H484</f>
        <v>0</v>
      </c>
      <c r="S484" s="151">
        <v>0</v>
      </c>
      <c r="T484" s="152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3" t="s">
        <v>217</v>
      </c>
      <c r="AT484" s="153" t="s">
        <v>135</v>
      </c>
      <c r="AU484" s="153" t="s">
        <v>140</v>
      </c>
      <c r="AY484" s="18" t="s">
        <v>132</v>
      </c>
      <c r="BE484" s="154">
        <f>IF(N484="základná",J484,0)</f>
        <v>0</v>
      </c>
      <c r="BF484" s="154">
        <f>IF(N484="znížená",J484,0)</f>
        <v>0</v>
      </c>
      <c r="BG484" s="154">
        <f>IF(N484="zákl. prenesená",J484,0)</f>
        <v>0</v>
      </c>
      <c r="BH484" s="154">
        <f>IF(N484="zníž. prenesená",J484,0)</f>
        <v>0</v>
      </c>
      <c r="BI484" s="154">
        <f>IF(N484="nulová",J484,0)</f>
        <v>0</v>
      </c>
      <c r="BJ484" s="18" t="s">
        <v>140</v>
      </c>
      <c r="BK484" s="155">
        <f>ROUND(I484*H484,3)</f>
        <v>0</v>
      </c>
      <c r="BL484" s="18" t="s">
        <v>217</v>
      </c>
      <c r="BM484" s="153" t="s">
        <v>763</v>
      </c>
    </row>
    <row r="485" spans="1:65" s="2" customFormat="1" ht="37.9" customHeight="1">
      <c r="A485" s="33"/>
      <c r="B485" s="141"/>
      <c r="C485" s="142" t="s">
        <v>764</v>
      </c>
      <c r="D485" s="142" t="s">
        <v>135</v>
      </c>
      <c r="E485" s="143" t="s">
        <v>765</v>
      </c>
      <c r="F485" s="144" t="s">
        <v>766</v>
      </c>
      <c r="G485" s="145" t="s">
        <v>152</v>
      </c>
      <c r="H485" s="146">
        <v>502</v>
      </c>
      <c r="I485" s="147"/>
      <c r="J485" s="146">
        <f>ROUND(I485*H485,3)</f>
        <v>0</v>
      </c>
      <c r="K485" s="148"/>
      <c r="L485" s="34"/>
      <c r="M485" s="149" t="s">
        <v>1</v>
      </c>
      <c r="N485" s="150" t="s">
        <v>39</v>
      </c>
      <c r="O485" s="59"/>
      <c r="P485" s="151">
        <f>O485*H485</f>
        <v>0</v>
      </c>
      <c r="Q485" s="151">
        <v>3.8999999999999999E-4</v>
      </c>
      <c r="R485" s="151">
        <f>Q485*H485</f>
        <v>0.19578000000000001</v>
      </c>
      <c r="S485" s="151">
        <v>0</v>
      </c>
      <c r="T485" s="152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53" t="s">
        <v>217</v>
      </c>
      <c r="AT485" s="153" t="s">
        <v>135</v>
      </c>
      <c r="AU485" s="153" t="s">
        <v>140</v>
      </c>
      <c r="AY485" s="18" t="s">
        <v>132</v>
      </c>
      <c r="BE485" s="154">
        <f>IF(N485="základná",J485,0)</f>
        <v>0</v>
      </c>
      <c r="BF485" s="154">
        <f>IF(N485="znížená",J485,0)</f>
        <v>0</v>
      </c>
      <c r="BG485" s="154">
        <f>IF(N485="zákl. prenesená",J485,0)</f>
        <v>0</v>
      </c>
      <c r="BH485" s="154">
        <f>IF(N485="zníž. prenesená",J485,0)</f>
        <v>0</v>
      </c>
      <c r="BI485" s="154">
        <f>IF(N485="nulová",J485,0)</f>
        <v>0</v>
      </c>
      <c r="BJ485" s="18" t="s">
        <v>140</v>
      </c>
      <c r="BK485" s="155">
        <f>ROUND(I485*H485,3)</f>
        <v>0</v>
      </c>
      <c r="BL485" s="18" t="s">
        <v>217</v>
      </c>
      <c r="BM485" s="153" t="s">
        <v>767</v>
      </c>
    </row>
    <row r="486" spans="1:65" s="13" customFormat="1">
      <c r="B486" s="156"/>
      <c r="D486" s="157" t="s">
        <v>142</v>
      </c>
      <c r="E486" s="158" t="s">
        <v>1</v>
      </c>
      <c r="F486" s="159" t="s">
        <v>746</v>
      </c>
      <c r="H486" s="160">
        <v>400</v>
      </c>
      <c r="I486" s="161"/>
      <c r="L486" s="156"/>
      <c r="M486" s="162"/>
      <c r="N486" s="163"/>
      <c r="O486" s="163"/>
      <c r="P486" s="163"/>
      <c r="Q486" s="163"/>
      <c r="R486" s="163"/>
      <c r="S486" s="163"/>
      <c r="T486" s="164"/>
      <c r="AT486" s="158" t="s">
        <v>142</v>
      </c>
      <c r="AU486" s="158" t="s">
        <v>140</v>
      </c>
      <c r="AV486" s="13" t="s">
        <v>140</v>
      </c>
      <c r="AW486" s="13" t="s">
        <v>31</v>
      </c>
      <c r="AX486" s="13" t="s">
        <v>73</v>
      </c>
      <c r="AY486" s="158" t="s">
        <v>132</v>
      </c>
    </row>
    <row r="487" spans="1:65" s="13" customFormat="1">
      <c r="B487" s="156"/>
      <c r="D487" s="157" t="s">
        <v>142</v>
      </c>
      <c r="E487" s="158" t="s">
        <v>1</v>
      </c>
      <c r="F487" s="159" t="s">
        <v>747</v>
      </c>
      <c r="H487" s="160">
        <v>102</v>
      </c>
      <c r="I487" s="161"/>
      <c r="L487" s="156"/>
      <c r="M487" s="162"/>
      <c r="N487" s="163"/>
      <c r="O487" s="163"/>
      <c r="P487" s="163"/>
      <c r="Q487" s="163"/>
      <c r="R487" s="163"/>
      <c r="S487" s="163"/>
      <c r="T487" s="164"/>
      <c r="AT487" s="158" t="s">
        <v>142</v>
      </c>
      <c r="AU487" s="158" t="s">
        <v>140</v>
      </c>
      <c r="AV487" s="13" t="s">
        <v>140</v>
      </c>
      <c r="AW487" s="13" t="s">
        <v>31</v>
      </c>
      <c r="AX487" s="13" t="s">
        <v>73</v>
      </c>
      <c r="AY487" s="158" t="s">
        <v>132</v>
      </c>
    </row>
    <row r="488" spans="1:65" s="14" customFormat="1">
      <c r="B488" s="175"/>
      <c r="D488" s="157" t="s">
        <v>142</v>
      </c>
      <c r="E488" s="176" t="s">
        <v>1</v>
      </c>
      <c r="F488" s="177" t="s">
        <v>156</v>
      </c>
      <c r="H488" s="178">
        <v>502</v>
      </c>
      <c r="I488" s="179"/>
      <c r="L488" s="175"/>
      <c r="M488" s="180"/>
      <c r="N488" s="181"/>
      <c r="O488" s="181"/>
      <c r="P488" s="181"/>
      <c r="Q488" s="181"/>
      <c r="R488" s="181"/>
      <c r="S488" s="181"/>
      <c r="T488" s="182"/>
      <c r="AT488" s="176" t="s">
        <v>142</v>
      </c>
      <c r="AU488" s="176" t="s">
        <v>140</v>
      </c>
      <c r="AV488" s="14" t="s">
        <v>139</v>
      </c>
      <c r="AW488" s="14" t="s">
        <v>31</v>
      </c>
      <c r="AX488" s="14" t="s">
        <v>81</v>
      </c>
      <c r="AY488" s="176" t="s">
        <v>132</v>
      </c>
    </row>
    <row r="489" spans="1:65" s="2" customFormat="1" ht="24.2" customHeight="1">
      <c r="A489" s="33"/>
      <c r="B489" s="141"/>
      <c r="C489" s="142" t="s">
        <v>768</v>
      </c>
      <c r="D489" s="142" t="s">
        <v>135</v>
      </c>
      <c r="E489" s="143" t="s">
        <v>769</v>
      </c>
      <c r="F489" s="144" t="s">
        <v>770</v>
      </c>
      <c r="G489" s="145" t="s">
        <v>152</v>
      </c>
      <c r="H489" s="146">
        <v>400</v>
      </c>
      <c r="I489" s="147"/>
      <c r="J489" s="146">
        <f>ROUND(I489*H489,3)</f>
        <v>0</v>
      </c>
      <c r="K489" s="148"/>
      <c r="L489" s="34"/>
      <c r="M489" s="149" t="s">
        <v>1</v>
      </c>
      <c r="N489" s="150" t="s">
        <v>39</v>
      </c>
      <c r="O489" s="59"/>
      <c r="P489" s="151">
        <f>O489*H489</f>
        <v>0</v>
      </c>
      <c r="Q489" s="151">
        <v>2.9999999999999997E-4</v>
      </c>
      <c r="R489" s="151">
        <f>Q489*H489</f>
        <v>0.12</v>
      </c>
      <c r="S489" s="151">
        <v>0</v>
      </c>
      <c r="T489" s="152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53" t="s">
        <v>217</v>
      </c>
      <c r="AT489" s="153" t="s">
        <v>135</v>
      </c>
      <c r="AU489" s="153" t="s">
        <v>140</v>
      </c>
      <c r="AY489" s="18" t="s">
        <v>132</v>
      </c>
      <c r="BE489" s="154">
        <f>IF(N489="základná",J489,0)</f>
        <v>0</v>
      </c>
      <c r="BF489" s="154">
        <f>IF(N489="znížená",J489,0)</f>
        <v>0</v>
      </c>
      <c r="BG489" s="154">
        <f>IF(N489="zákl. prenesená",J489,0)</f>
        <v>0</v>
      </c>
      <c r="BH489" s="154">
        <f>IF(N489="zníž. prenesená",J489,0)</f>
        <v>0</v>
      </c>
      <c r="BI489" s="154">
        <f>IF(N489="nulová",J489,0)</f>
        <v>0</v>
      </c>
      <c r="BJ489" s="18" t="s">
        <v>140</v>
      </c>
      <c r="BK489" s="155">
        <f>ROUND(I489*H489,3)</f>
        <v>0</v>
      </c>
      <c r="BL489" s="18" t="s">
        <v>217</v>
      </c>
      <c r="BM489" s="153" t="s">
        <v>771</v>
      </c>
    </row>
    <row r="490" spans="1:65" s="13" customFormat="1">
      <c r="B490" s="156"/>
      <c r="D490" s="157" t="s">
        <v>142</v>
      </c>
      <c r="E490" s="158" t="s">
        <v>1</v>
      </c>
      <c r="F490" s="159" t="s">
        <v>746</v>
      </c>
      <c r="H490" s="160">
        <v>400</v>
      </c>
      <c r="I490" s="161"/>
      <c r="L490" s="156"/>
      <c r="M490" s="162"/>
      <c r="N490" s="163"/>
      <c r="O490" s="163"/>
      <c r="P490" s="163"/>
      <c r="Q490" s="163"/>
      <c r="R490" s="163"/>
      <c r="S490" s="163"/>
      <c r="T490" s="164"/>
      <c r="AT490" s="158" t="s">
        <v>142</v>
      </c>
      <c r="AU490" s="158" t="s">
        <v>140</v>
      </c>
      <c r="AV490" s="13" t="s">
        <v>140</v>
      </c>
      <c r="AW490" s="13" t="s">
        <v>31</v>
      </c>
      <c r="AX490" s="13" t="s">
        <v>81</v>
      </c>
      <c r="AY490" s="158" t="s">
        <v>132</v>
      </c>
    </row>
    <row r="491" spans="1:65" s="12" customFormat="1" ht="22.9" customHeight="1">
      <c r="B491" s="128"/>
      <c r="D491" s="129" t="s">
        <v>72</v>
      </c>
      <c r="E491" s="139" t="s">
        <v>772</v>
      </c>
      <c r="F491" s="139" t="s">
        <v>773</v>
      </c>
      <c r="I491" s="131"/>
      <c r="J491" s="140">
        <f>BK491</f>
        <v>0</v>
      </c>
      <c r="L491" s="128"/>
      <c r="M491" s="133"/>
      <c r="N491" s="134"/>
      <c r="O491" s="134"/>
      <c r="P491" s="135">
        <f>SUM(P492:P495)</f>
        <v>0</v>
      </c>
      <c r="Q491" s="134"/>
      <c r="R491" s="135">
        <f>SUM(R492:R495)</f>
        <v>1.2045999999999998E-2</v>
      </c>
      <c r="S491" s="134"/>
      <c r="T491" s="136">
        <f>SUM(T492:T495)</f>
        <v>0</v>
      </c>
      <c r="AR491" s="129" t="s">
        <v>140</v>
      </c>
      <c r="AT491" s="137" t="s">
        <v>72</v>
      </c>
      <c r="AU491" s="137" t="s">
        <v>81</v>
      </c>
      <c r="AY491" s="129" t="s">
        <v>132</v>
      </c>
      <c r="BK491" s="138">
        <f>SUM(BK492:BK495)</f>
        <v>0</v>
      </c>
    </row>
    <row r="492" spans="1:65" s="2" customFormat="1" ht="14.45" customHeight="1">
      <c r="A492" s="33"/>
      <c r="B492" s="141"/>
      <c r="C492" s="142" t="s">
        <v>774</v>
      </c>
      <c r="D492" s="142" t="s">
        <v>135</v>
      </c>
      <c r="E492" s="143" t="s">
        <v>775</v>
      </c>
      <c r="F492" s="144" t="s">
        <v>776</v>
      </c>
      <c r="G492" s="145" t="s">
        <v>152</v>
      </c>
      <c r="H492" s="146">
        <v>19</v>
      </c>
      <c r="I492" s="147"/>
      <c r="J492" s="146">
        <f>ROUND(I492*H492,3)</f>
        <v>0</v>
      </c>
      <c r="K492" s="148"/>
      <c r="L492" s="34"/>
      <c r="M492" s="149" t="s">
        <v>1</v>
      </c>
      <c r="N492" s="150" t="s">
        <v>39</v>
      </c>
      <c r="O492" s="59"/>
      <c r="P492" s="151">
        <f>O492*H492</f>
        <v>0</v>
      </c>
      <c r="Q492" s="151">
        <v>1.0000000000000001E-5</v>
      </c>
      <c r="R492" s="151">
        <f>Q492*H492</f>
        <v>1.9000000000000001E-4</v>
      </c>
      <c r="S492" s="151">
        <v>0</v>
      </c>
      <c r="T492" s="152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53" t="s">
        <v>217</v>
      </c>
      <c r="AT492" s="153" t="s">
        <v>135</v>
      </c>
      <c r="AU492" s="153" t="s">
        <v>140</v>
      </c>
      <c r="AY492" s="18" t="s">
        <v>132</v>
      </c>
      <c r="BE492" s="154">
        <f>IF(N492="základná",J492,0)</f>
        <v>0</v>
      </c>
      <c r="BF492" s="154">
        <f>IF(N492="znížená",J492,0)</f>
        <v>0</v>
      </c>
      <c r="BG492" s="154">
        <f>IF(N492="zákl. prenesená",J492,0)</f>
        <v>0</v>
      </c>
      <c r="BH492" s="154">
        <f>IF(N492="zníž. prenesená",J492,0)</f>
        <v>0</v>
      </c>
      <c r="BI492" s="154">
        <f>IF(N492="nulová",J492,0)</f>
        <v>0</v>
      </c>
      <c r="BJ492" s="18" t="s">
        <v>140</v>
      </c>
      <c r="BK492" s="155">
        <f>ROUND(I492*H492,3)</f>
        <v>0</v>
      </c>
      <c r="BL492" s="18" t="s">
        <v>217</v>
      </c>
      <c r="BM492" s="153" t="s">
        <v>777</v>
      </c>
    </row>
    <row r="493" spans="1:65" s="13" customFormat="1">
      <c r="B493" s="156"/>
      <c r="D493" s="157" t="s">
        <v>142</v>
      </c>
      <c r="E493" s="158" t="s">
        <v>1</v>
      </c>
      <c r="F493" s="159" t="s">
        <v>185</v>
      </c>
      <c r="H493" s="160">
        <v>19</v>
      </c>
      <c r="I493" s="161"/>
      <c r="L493" s="156"/>
      <c r="M493" s="162"/>
      <c r="N493" s="163"/>
      <c r="O493" s="163"/>
      <c r="P493" s="163"/>
      <c r="Q493" s="163"/>
      <c r="R493" s="163"/>
      <c r="S493" s="163"/>
      <c r="T493" s="164"/>
      <c r="AT493" s="158" t="s">
        <v>142</v>
      </c>
      <c r="AU493" s="158" t="s">
        <v>140</v>
      </c>
      <c r="AV493" s="13" t="s">
        <v>140</v>
      </c>
      <c r="AW493" s="13" t="s">
        <v>31</v>
      </c>
      <c r="AX493" s="13" t="s">
        <v>81</v>
      </c>
      <c r="AY493" s="158" t="s">
        <v>132</v>
      </c>
    </row>
    <row r="494" spans="1:65" s="2" customFormat="1" ht="14.45" customHeight="1">
      <c r="A494" s="33"/>
      <c r="B494" s="141"/>
      <c r="C494" s="165" t="s">
        <v>778</v>
      </c>
      <c r="D494" s="165" t="s">
        <v>144</v>
      </c>
      <c r="E494" s="166" t="s">
        <v>779</v>
      </c>
      <c r="F494" s="167" t="s">
        <v>780</v>
      </c>
      <c r="G494" s="168" t="s">
        <v>152</v>
      </c>
      <c r="H494" s="169">
        <v>22.8</v>
      </c>
      <c r="I494" s="170"/>
      <c r="J494" s="169">
        <f>ROUND(I494*H494,3)</f>
        <v>0</v>
      </c>
      <c r="K494" s="171"/>
      <c r="L494" s="172"/>
      <c r="M494" s="173" t="s">
        <v>1</v>
      </c>
      <c r="N494" s="174" t="s">
        <v>39</v>
      </c>
      <c r="O494" s="59"/>
      <c r="P494" s="151">
        <f>O494*H494</f>
        <v>0</v>
      </c>
      <c r="Q494" s="151">
        <v>5.1999999999999995E-4</v>
      </c>
      <c r="R494" s="151">
        <f>Q494*H494</f>
        <v>1.1855999999999998E-2</v>
      </c>
      <c r="S494" s="151">
        <v>0</v>
      </c>
      <c r="T494" s="152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53" t="s">
        <v>299</v>
      </c>
      <c r="AT494" s="153" t="s">
        <v>144</v>
      </c>
      <c r="AU494" s="153" t="s">
        <v>140</v>
      </c>
      <c r="AY494" s="18" t="s">
        <v>132</v>
      </c>
      <c r="BE494" s="154">
        <f>IF(N494="základná",J494,0)</f>
        <v>0</v>
      </c>
      <c r="BF494" s="154">
        <f>IF(N494="znížená",J494,0)</f>
        <v>0</v>
      </c>
      <c r="BG494" s="154">
        <f>IF(N494="zákl. prenesená",J494,0)</f>
        <v>0</v>
      </c>
      <c r="BH494" s="154">
        <f>IF(N494="zníž. prenesená",J494,0)</f>
        <v>0</v>
      </c>
      <c r="BI494" s="154">
        <f>IF(N494="nulová",J494,0)</f>
        <v>0</v>
      </c>
      <c r="BJ494" s="18" t="s">
        <v>140</v>
      </c>
      <c r="BK494" s="155">
        <f>ROUND(I494*H494,3)</f>
        <v>0</v>
      </c>
      <c r="BL494" s="18" t="s">
        <v>217</v>
      </c>
      <c r="BM494" s="153" t="s">
        <v>781</v>
      </c>
    </row>
    <row r="495" spans="1:65" s="13" customFormat="1">
      <c r="B495" s="156"/>
      <c r="D495" s="157" t="s">
        <v>142</v>
      </c>
      <c r="F495" s="159" t="s">
        <v>782</v>
      </c>
      <c r="H495" s="160">
        <v>22.8</v>
      </c>
      <c r="I495" s="161"/>
      <c r="L495" s="156"/>
      <c r="M495" s="162"/>
      <c r="N495" s="163"/>
      <c r="O495" s="163"/>
      <c r="P495" s="163"/>
      <c r="Q495" s="163"/>
      <c r="R495" s="163"/>
      <c r="S495" s="163"/>
      <c r="T495" s="164"/>
      <c r="AT495" s="158" t="s">
        <v>142</v>
      </c>
      <c r="AU495" s="158" t="s">
        <v>140</v>
      </c>
      <c r="AV495" s="13" t="s">
        <v>140</v>
      </c>
      <c r="AW495" s="13" t="s">
        <v>3</v>
      </c>
      <c r="AX495" s="13" t="s">
        <v>81</v>
      </c>
      <c r="AY495" s="158" t="s">
        <v>132</v>
      </c>
    </row>
    <row r="496" spans="1:65" s="12" customFormat="1" ht="25.9" customHeight="1">
      <c r="B496" s="128"/>
      <c r="D496" s="129" t="s">
        <v>72</v>
      </c>
      <c r="E496" s="130" t="s">
        <v>144</v>
      </c>
      <c r="F496" s="130" t="s">
        <v>783</v>
      </c>
      <c r="I496" s="131"/>
      <c r="J496" s="132">
        <f>BK496</f>
        <v>0</v>
      </c>
      <c r="L496" s="128"/>
      <c r="M496" s="133"/>
      <c r="N496" s="134"/>
      <c r="O496" s="134"/>
      <c r="P496" s="135">
        <f>P497</f>
        <v>0</v>
      </c>
      <c r="Q496" s="134"/>
      <c r="R496" s="135">
        <f>R497</f>
        <v>0</v>
      </c>
      <c r="S496" s="134"/>
      <c r="T496" s="136">
        <f>T497</f>
        <v>0</v>
      </c>
      <c r="AR496" s="129" t="s">
        <v>133</v>
      </c>
      <c r="AT496" s="137" t="s">
        <v>72</v>
      </c>
      <c r="AU496" s="137" t="s">
        <v>73</v>
      </c>
      <c r="AY496" s="129" t="s">
        <v>132</v>
      </c>
      <c r="BK496" s="138">
        <f>BK497</f>
        <v>0</v>
      </c>
    </row>
    <row r="497" spans="1:65" s="12" customFormat="1" ht="22.9" customHeight="1">
      <c r="B497" s="128"/>
      <c r="D497" s="129" t="s">
        <v>72</v>
      </c>
      <c r="E497" s="139" t="s">
        <v>784</v>
      </c>
      <c r="F497" s="139" t="s">
        <v>785</v>
      </c>
      <c r="I497" s="131"/>
      <c r="J497" s="140">
        <f>BK497</f>
        <v>0</v>
      </c>
      <c r="L497" s="128"/>
      <c r="M497" s="133"/>
      <c r="N497" s="134"/>
      <c r="O497" s="134"/>
      <c r="P497" s="135">
        <f>P498</f>
        <v>0</v>
      </c>
      <c r="Q497" s="134"/>
      <c r="R497" s="135">
        <f>R498</f>
        <v>0</v>
      </c>
      <c r="S497" s="134"/>
      <c r="T497" s="136">
        <f>T498</f>
        <v>0</v>
      </c>
      <c r="AR497" s="129" t="s">
        <v>133</v>
      </c>
      <c r="AT497" s="137" t="s">
        <v>72</v>
      </c>
      <c r="AU497" s="137" t="s">
        <v>81</v>
      </c>
      <c r="AY497" s="129" t="s">
        <v>132</v>
      </c>
      <c r="BK497" s="138">
        <f>BK498</f>
        <v>0</v>
      </c>
    </row>
    <row r="498" spans="1:65" s="2" customFormat="1" ht="14.45" customHeight="1">
      <c r="A498" s="33"/>
      <c r="B498" s="141"/>
      <c r="C498" s="142" t="s">
        <v>786</v>
      </c>
      <c r="D498" s="142" t="s">
        <v>135</v>
      </c>
      <c r="E498" s="143" t="s">
        <v>242</v>
      </c>
      <c r="F498" s="144" t="s">
        <v>787</v>
      </c>
      <c r="G498" s="145" t="s">
        <v>1</v>
      </c>
      <c r="H498" s="146">
        <v>1</v>
      </c>
      <c r="I498" s="147"/>
      <c r="J498" s="146">
        <f>ROUND(I498*H498,3)</f>
        <v>0</v>
      </c>
      <c r="K498" s="148"/>
      <c r="L498" s="34"/>
      <c r="M498" s="149" t="s">
        <v>1</v>
      </c>
      <c r="N498" s="150" t="s">
        <v>39</v>
      </c>
      <c r="O498" s="59"/>
      <c r="P498" s="151">
        <f>O498*H498</f>
        <v>0</v>
      </c>
      <c r="Q498" s="151">
        <v>0</v>
      </c>
      <c r="R498" s="151">
        <f>Q498*H498</f>
        <v>0</v>
      </c>
      <c r="S498" s="151">
        <v>0</v>
      </c>
      <c r="T498" s="152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53" t="s">
        <v>495</v>
      </c>
      <c r="AT498" s="153" t="s">
        <v>135</v>
      </c>
      <c r="AU498" s="153" t="s">
        <v>140</v>
      </c>
      <c r="AY498" s="18" t="s">
        <v>132</v>
      </c>
      <c r="BE498" s="154">
        <f>IF(N498="základná",J498,0)</f>
        <v>0</v>
      </c>
      <c r="BF498" s="154">
        <f>IF(N498="znížená",J498,0)</f>
        <v>0</v>
      </c>
      <c r="BG498" s="154">
        <f>IF(N498="zákl. prenesená",J498,0)</f>
        <v>0</v>
      </c>
      <c r="BH498" s="154">
        <f>IF(N498="zníž. prenesená",J498,0)</f>
        <v>0</v>
      </c>
      <c r="BI498" s="154">
        <f>IF(N498="nulová",J498,0)</f>
        <v>0</v>
      </c>
      <c r="BJ498" s="18" t="s">
        <v>140</v>
      </c>
      <c r="BK498" s="155">
        <f>ROUND(I498*H498,3)</f>
        <v>0</v>
      </c>
      <c r="BL498" s="18" t="s">
        <v>495</v>
      </c>
      <c r="BM498" s="153" t="s">
        <v>788</v>
      </c>
    </row>
    <row r="499" spans="1:65" s="12" customFormat="1" ht="25.9" customHeight="1">
      <c r="B499" s="128"/>
      <c r="D499" s="129" t="s">
        <v>72</v>
      </c>
      <c r="E499" s="130" t="s">
        <v>789</v>
      </c>
      <c r="F499" s="130" t="s">
        <v>790</v>
      </c>
      <c r="I499" s="131"/>
      <c r="J499" s="132">
        <f>BK499</f>
        <v>0</v>
      </c>
      <c r="L499" s="128"/>
      <c r="M499" s="133"/>
      <c r="N499" s="134"/>
      <c r="O499" s="134"/>
      <c r="P499" s="135">
        <f>SUM(P500:P505)</f>
        <v>0</v>
      </c>
      <c r="Q499" s="134"/>
      <c r="R499" s="135">
        <f>SUM(R500:R505)</f>
        <v>0</v>
      </c>
      <c r="S499" s="134"/>
      <c r="T499" s="136">
        <f>SUM(T500:T505)</f>
        <v>0</v>
      </c>
      <c r="AR499" s="129" t="s">
        <v>139</v>
      </c>
      <c r="AT499" s="137" t="s">
        <v>72</v>
      </c>
      <c r="AU499" s="137" t="s">
        <v>73</v>
      </c>
      <c r="AY499" s="129" t="s">
        <v>132</v>
      </c>
      <c r="BK499" s="138">
        <f>SUM(BK500:BK505)</f>
        <v>0</v>
      </c>
    </row>
    <row r="500" spans="1:65" s="2" customFormat="1" ht="24.2" customHeight="1">
      <c r="A500" s="33"/>
      <c r="B500" s="141"/>
      <c r="C500" s="142" t="s">
        <v>791</v>
      </c>
      <c r="D500" s="142" t="s">
        <v>135</v>
      </c>
      <c r="E500" s="143" t="s">
        <v>792</v>
      </c>
      <c r="F500" s="144" t="s">
        <v>793</v>
      </c>
      <c r="G500" s="145" t="s">
        <v>794</v>
      </c>
      <c r="H500" s="146">
        <v>80</v>
      </c>
      <c r="I500" s="147"/>
      <c r="J500" s="146">
        <f>ROUND(I500*H500,3)</f>
        <v>0</v>
      </c>
      <c r="K500" s="148"/>
      <c r="L500" s="34"/>
      <c r="M500" s="149" t="s">
        <v>1</v>
      </c>
      <c r="N500" s="150" t="s">
        <v>39</v>
      </c>
      <c r="O500" s="59"/>
      <c r="P500" s="151">
        <f>O500*H500</f>
        <v>0</v>
      </c>
      <c r="Q500" s="151">
        <v>0</v>
      </c>
      <c r="R500" s="151">
        <f>Q500*H500</f>
        <v>0</v>
      </c>
      <c r="S500" s="151">
        <v>0</v>
      </c>
      <c r="T500" s="152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53" t="s">
        <v>795</v>
      </c>
      <c r="AT500" s="153" t="s">
        <v>135</v>
      </c>
      <c r="AU500" s="153" t="s">
        <v>81</v>
      </c>
      <c r="AY500" s="18" t="s">
        <v>132</v>
      </c>
      <c r="BE500" s="154">
        <f>IF(N500="základná",J500,0)</f>
        <v>0</v>
      </c>
      <c r="BF500" s="154">
        <f>IF(N500="znížená",J500,0)</f>
        <v>0</v>
      </c>
      <c r="BG500" s="154">
        <f>IF(N500="zákl. prenesená",J500,0)</f>
        <v>0</v>
      </c>
      <c r="BH500" s="154">
        <f>IF(N500="zníž. prenesená",J500,0)</f>
        <v>0</v>
      </c>
      <c r="BI500" s="154">
        <f>IF(N500="nulová",J500,0)</f>
        <v>0</v>
      </c>
      <c r="BJ500" s="18" t="s">
        <v>140</v>
      </c>
      <c r="BK500" s="155">
        <f>ROUND(I500*H500,3)</f>
        <v>0</v>
      </c>
      <c r="BL500" s="18" t="s">
        <v>795</v>
      </c>
      <c r="BM500" s="153" t="s">
        <v>796</v>
      </c>
    </row>
    <row r="501" spans="1:65" s="13" customFormat="1" ht="22.5">
      <c r="B501" s="156"/>
      <c r="D501" s="157" t="s">
        <v>142</v>
      </c>
      <c r="E501" s="158" t="s">
        <v>1</v>
      </c>
      <c r="F501" s="159" t="s">
        <v>797</v>
      </c>
      <c r="H501" s="160">
        <v>80</v>
      </c>
      <c r="I501" s="161"/>
      <c r="L501" s="156"/>
      <c r="M501" s="162"/>
      <c r="N501" s="163"/>
      <c r="O501" s="163"/>
      <c r="P501" s="163"/>
      <c r="Q501" s="163"/>
      <c r="R501" s="163"/>
      <c r="S501" s="163"/>
      <c r="T501" s="164"/>
      <c r="AT501" s="158" t="s">
        <v>142</v>
      </c>
      <c r="AU501" s="158" t="s">
        <v>81</v>
      </c>
      <c r="AV501" s="13" t="s">
        <v>140</v>
      </c>
      <c r="AW501" s="13" t="s">
        <v>31</v>
      </c>
      <c r="AX501" s="13" t="s">
        <v>81</v>
      </c>
      <c r="AY501" s="158" t="s">
        <v>132</v>
      </c>
    </row>
    <row r="502" spans="1:65" s="2" customFormat="1" ht="37.9" customHeight="1">
      <c r="A502" s="33"/>
      <c r="B502" s="141"/>
      <c r="C502" s="142" t="s">
        <v>798</v>
      </c>
      <c r="D502" s="142" t="s">
        <v>135</v>
      </c>
      <c r="E502" s="143" t="s">
        <v>799</v>
      </c>
      <c r="F502" s="144" t="s">
        <v>800</v>
      </c>
      <c r="G502" s="145" t="s">
        <v>794</v>
      </c>
      <c r="H502" s="146">
        <v>30</v>
      </c>
      <c r="I502" s="147"/>
      <c r="J502" s="146">
        <f>ROUND(I502*H502,3)</f>
        <v>0</v>
      </c>
      <c r="K502" s="148"/>
      <c r="L502" s="34"/>
      <c r="M502" s="149" t="s">
        <v>1</v>
      </c>
      <c r="N502" s="150" t="s">
        <v>39</v>
      </c>
      <c r="O502" s="59"/>
      <c r="P502" s="151">
        <f>O502*H502</f>
        <v>0</v>
      </c>
      <c r="Q502" s="151">
        <v>0</v>
      </c>
      <c r="R502" s="151">
        <f>Q502*H502</f>
        <v>0</v>
      </c>
      <c r="S502" s="151">
        <v>0</v>
      </c>
      <c r="T502" s="152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53" t="s">
        <v>795</v>
      </c>
      <c r="AT502" s="153" t="s">
        <v>135</v>
      </c>
      <c r="AU502" s="153" t="s">
        <v>81</v>
      </c>
      <c r="AY502" s="18" t="s">
        <v>132</v>
      </c>
      <c r="BE502" s="154">
        <f>IF(N502="základná",J502,0)</f>
        <v>0</v>
      </c>
      <c r="BF502" s="154">
        <f>IF(N502="znížená",J502,0)</f>
        <v>0</v>
      </c>
      <c r="BG502" s="154">
        <f>IF(N502="zákl. prenesená",J502,0)</f>
        <v>0</v>
      </c>
      <c r="BH502" s="154">
        <f>IF(N502="zníž. prenesená",J502,0)</f>
        <v>0</v>
      </c>
      <c r="BI502" s="154">
        <f>IF(N502="nulová",J502,0)</f>
        <v>0</v>
      </c>
      <c r="BJ502" s="18" t="s">
        <v>140</v>
      </c>
      <c r="BK502" s="155">
        <f>ROUND(I502*H502,3)</f>
        <v>0</v>
      </c>
      <c r="BL502" s="18" t="s">
        <v>795</v>
      </c>
      <c r="BM502" s="153" t="s">
        <v>801</v>
      </c>
    </row>
    <row r="503" spans="1:65" s="13" customFormat="1" ht="22.5">
      <c r="B503" s="156"/>
      <c r="D503" s="157" t="s">
        <v>142</v>
      </c>
      <c r="E503" s="158" t="s">
        <v>1</v>
      </c>
      <c r="F503" s="159" t="s">
        <v>802</v>
      </c>
      <c r="H503" s="160">
        <v>30</v>
      </c>
      <c r="I503" s="161"/>
      <c r="L503" s="156"/>
      <c r="M503" s="162"/>
      <c r="N503" s="163"/>
      <c r="O503" s="163"/>
      <c r="P503" s="163"/>
      <c r="Q503" s="163"/>
      <c r="R503" s="163"/>
      <c r="S503" s="163"/>
      <c r="T503" s="164"/>
      <c r="AT503" s="158" t="s">
        <v>142</v>
      </c>
      <c r="AU503" s="158" t="s">
        <v>81</v>
      </c>
      <c r="AV503" s="13" t="s">
        <v>140</v>
      </c>
      <c r="AW503" s="13" t="s">
        <v>31</v>
      </c>
      <c r="AX503" s="13" t="s">
        <v>81</v>
      </c>
      <c r="AY503" s="158" t="s">
        <v>132</v>
      </c>
    </row>
    <row r="504" spans="1:65" s="2" customFormat="1" ht="24.2" customHeight="1">
      <c r="A504" s="33"/>
      <c r="B504" s="141"/>
      <c r="C504" s="142" t="s">
        <v>803</v>
      </c>
      <c r="D504" s="142" t="s">
        <v>135</v>
      </c>
      <c r="E504" s="143" t="s">
        <v>804</v>
      </c>
      <c r="F504" s="144" t="s">
        <v>805</v>
      </c>
      <c r="G504" s="145" t="s">
        <v>794</v>
      </c>
      <c r="H504" s="146">
        <v>10</v>
      </c>
      <c r="I504" s="147"/>
      <c r="J504" s="146">
        <f>ROUND(I504*H504,3)</f>
        <v>0</v>
      </c>
      <c r="K504" s="148"/>
      <c r="L504" s="34"/>
      <c r="M504" s="149" t="s">
        <v>1</v>
      </c>
      <c r="N504" s="150" t="s">
        <v>39</v>
      </c>
      <c r="O504" s="59"/>
      <c r="P504" s="151">
        <f>O504*H504</f>
        <v>0</v>
      </c>
      <c r="Q504" s="151">
        <v>0</v>
      </c>
      <c r="R504" s="151">
        <f>Q504*H504</f>
        <v>0</v>
      </c>
      <c r="S504" s="151">
        <v>0</v>
      </c>
      <c r="T504" s="152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53" t="s">
        <v>795</v>
      </c>
      <c r="AT504" s="153" t="s">
        <v>135</v>
      </c>
      <c r="AU504" s="153" t="s">
        <v>81</v>
      </c>
      <c r="AY504" s="18" t="s">
        <v>132</v>
      </c>
      <c r="BE504" s="154">
        <f>IF(N504="základná",J504,0)</f>
        <v>0</v>
      </c>
      <c r="BF504" s="154">
        <f>IF(N504="znížená",J504,0)</f>
        <v>0</v>
      </c>
      <c r="BG504" s="154">
        <f>IF(N504="zákl. prenesená",J504,0)</f>
        <v>0</v>
      </c>
      <c r="BH504" s="154">
        <f>IF(N504="zníž. prenesená",J504,0)</f>
        <v>0</v>
      </c>
      <c r="BI504" s="154">
        <f>IF(N504="nulová",J504,0)</f>
        <v>0</v>
      </c>
      <c r="BJ504" s="18" t="s">
        <v>140</v>
      </c>
      <c r="BK504" s="155">
        <f>ROUND(I504*H504,3)</f>
        <v>0</v>
      </c>
      <c r="BL504" s="18" t="s">
        <v>795</v>
      </c>
      <c r="BM504" s="153" t="s">
        <v>806</v>
      </c>
    </row>
    <row r="505" spans="1:65" s="13" customFormat="1" ht="22.5">
      <c r="B505" s="156"/>
      <c r="D505" s="157" t="s">
        <v>142</v>
      </c>
      <c r="E505" s="158" t="s">
        <v>1</v>
      </c>
      <c r="F505" s="159" t="s">
        <v>807</v>
      </c>
      <c r="H505" s="160">
        <v>10</v>
      </c>
      <c r="I505" s="161"/>
      <c r="L505" s="156"/>
      <c r="M505" s="162"/>
      <c r="N505" s="163"/>
      <c r="O505" s="163"/>
      <c r="P505" s="163"/>
      <c r="Q505" s="163"/>
      <c r="R505" s="163"/>
      <c r="S505" s="163"/>
      <c r="T505" s="164"/>
      <c r="AT505" s="158" t="s">
        <v>142</v>
      </c>
      <c r="AU505" s="158" t="s">
        <v>81</v>
      </c>
      <c r="AV505" s="13" t="s">
        <v>140</v>
      </c>
      <c r="AW505" s="13" t="s">
        <v>31</v>
      </c>
      <c r="AX505" s="13" t="s">
        <v>81</v>
      </c>
      <c r="AY505" s="158" t="s">
        <v>132</v>
      </c>
    </row>
    <row r="506" spans="1:65" s="12" customFormat="1" ht="25.9" customHeight="1">
      <c r="B506" s="128"/>
      <c r="D506" s="129" t="s">
        <v>72</v>
      </c>
      <c r="E506" s="130" t="s">
        <v>808</v>
      </c>
      <c r="F506" s="130" t="s">
        <v>809</v>
      </c>
      <c r="I506" s="131"/>
      <c r="J506" s="132">
        <f>BK506</f>
        <v>0</v>
      </c>
      <c r="L506" s="128"/>
      <c r="M506" s="133"/>
      <c r="N506" s="134"/>
      <c r="O506" s="134"/>
      <c r="P506" s="135">
        <f>P507</f>
        <v>0</v>
      </c>
      <c r="Q506" s="134"/>
      <c r="R506" s="135">
        <f>R507</f>
        <v>0</v>
      </c>
      <c r="S506" s="134"/>
      <c r="T506" s="136">
        <f>T507</f>
        <v>0</v>
      </c>
      <c r="AR506" s="129" t="s">
        <v>162</v>
      </c>
      <c r="AT506" s="137" t="s">
        <v>72</v>
      </c>
      <c r="AU506" s="137" t="s">
        <v>73</v>
      </c>
      <c r="AY506" s="129" t="s">
        <v>132</v>
      </c>
      <c r="BK506" s="138">
        <f>BK507</f>
        <v>0</v>
      </c>
    </row>
    <row r="507" spans="1:65" s="2" customFormat="1" ht="24.2" customHeight="1">
      <c r="A507" s="33"/>
      <c r="B507" s="141"/>
      <c r="C507" s="142" t="s">
        <v>810</v>
      </c>
      <c r="D507" s="142" t="s">
        <v>135</v>
      </c>
      <c r="E507" s="143" t="s">
        <v>811</v>
      </c>
      <c r="F507" s="144" t="s">
        <v>812</v>
      </c>
      <c r="G507" s="145" t="s">
        <v>351</v>
      </c>
      <c r="H507" s="191"/>
      <c r="I507" s="147"/>
      <c r="J507" s="146">
        <f>ROUND(I507*H507,3)</f>
        <v>0</v>
      </c>
      <c r="K507" s="148"/>
      <c r="L507" s="34"/>
      <c r="M507" s="199" t="s">
        <v>1</v>
      </c>
      <c r="N507" s="200" t="s">
        <v>39</v>
      </c>
      <c r="O507" s="201"/>
      <c r="P507" s="202">
        <f>O507*H507</f>
        <v>0</v>
      </c>
      <c r="Q507" s="202">
        <v>0</v>
      </c>
      <c r="R507" s="202">
        <f>Q507*H507</f>
        <v>0</v>
      </c>
      <c r="S507" s="202">
        <v>0</v>
      </c>
      <c r="T507" s="203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53" t="s">
        <v>813</v>
      </c>
      <c r="AT507" s="153" t="s">
        <v>135</v>
      </c>
      <c r="AU507" s="153" t="s">
        <v>81</v>
      </c>
      <c r="AY507" s="18" t="s">
        <v>132</v>
      </c>
      <c r="BE507" s="154">
        <f>IF(N507="základná",J507,0)</f>
        <v>0</v>
      </c>
      <c r="BF507" s="154">
        <f>IF(N507="znížená",J507,0)</f>
        <v>0</v>
      </c>
      <c r="BG507" s="154">
        <f>IF(N507="zákl. prenesená",J507,0)</f>
        <v>0</v>
      </c>
      <c r="BH507" s="154">
        <f>IF(N507="zníž. prenesená",J507,0)</f>
        <v>0</v>
      </c>
      <c r="BI507" s="154">
        <f>IF(N507="nulová",J507,0)</f>
        <v>0</v>
      </c>
      <c r="BJ507" s="18" t="s">
        <v>140</v>
      </c>
      <c r="BK507" s="155">
        <f>ROUND(I507*H507,3)</f>
        <v>0</v>
      </c>
      <c r="BL507" s="18" t="s">
        <v>813</v>
      </c>
      <c r="BM507" s="153" t="s">
        <v>814</v>
      </c>
    </row>
    <row r="508" spans="1:65" s="2" customFormat="1" ht="6.95" customHeight="1">
      <c r="A508" s="33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34"/>
      <c r="M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</row>
  </sheetData>
  <autoFilter ref="C142:K507" xr:uid="{00000000-0009-0000-0000-000001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U K - Info centrum UK, Št...</vt:lpstr>
      <vt:lpstr>'Rekapitulácia stavby'!Názvy_tlače</vt:lpstr>
      <vt:lpstr>'U K - Info centrum UK, Št...'!Názvy_tlače</vt:lpstr>
      <vt:lpstr>'Rekapitulácia stavby'!Oblasť_tlače</vt:lpstr>
      <vt:lpstr>'U K - Info centrum UK, Št...'!Oblasť_tlače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MATIA-PC\Maria</dc:creator>
  <cp:lastModifiedBy>Božiková Katarína</cp:lastModifiedBy>
  <cp:lastPrinted>2020-10-27T16:10:32Z</cp:lastPrinted>
  <dcterms:created xsi:type="dcterms:W3CDTF">2020-10-27T15:59:36Z</dcterms:created>
  <dcterms:modified xsi:type="dcterms:W3CDTF">2020-11-02T10:37:43Z</dcterms:modified>
</cp:coreProperties>
</file>